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60" activeTab="0"/>
  </bookViews>
  <sheets>
    <sheet name="8-9月菜單" sheetId="1" r:id="rId1"/>
    <sheet name="8-9月第一週明細)" sheetId="2" r:id="rId2"/>
    <sheet name="9月第二週明細" sheetId="3" r:id="rId3"/>
    <sheet name="9月第三週明細" sheetId="4" r:id="rId4"/>
    <sheet name="9月第四週明細" sheetId="5" r:id="rId5"/>
    <sheet name="9月第五週明細" sheetId="6" r:id="rId6"/>
  </sheets>
  <definedNames/>
  <calcPr fullCalcOnLoad="1"/>
</workbook>
</file>

<file path=xl/sharedStrings.xml><?xml version="1.0" encoding="utf-8"?>
<sst xmlns="http://schemas.openxmlformats.org/spreadsheetml/2006/main" count="1656" uniqueCount="537">
  <si>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</si>
  <si>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</si>
  <si>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</si>
  <si>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</si>
  <si>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</si>
  <si>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</si>
  <si>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</si>
  <si>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</si>
  <si>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</si>
  <si>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</si>
  <si>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</si>
  <si>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</si>
  <si>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</si>
  <si>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</si>
  <si>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</si>
  <si>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</si>
  <si>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</si>
  <si>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</si>
  <si>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</si>
  <si>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主食類</t>
  </si>
  <si>
    <t>蛋白質</t>
  </si>
  <si>
    <t>脂肪</t>
  </si>
  <si>
    <t>醣類</t>
  </si>
  <si>
    <t>熱量</t>
  </si>
  <si>
    <t>白米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</si>
  <si>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</si>
  <si>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</si>
  <si>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</si>
  <si>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</si>
  <si>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</si>
  <si>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</si>
  <si>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</si>
  <si>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</si>
  <si>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</si>
  <si>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</si>
  <si>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</si>
  <si>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</si>
  <si>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</si>
  <si>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</si>
  <si>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</si>
  <si>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</si>
  <si>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</si>
  <si>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</si>
  <si>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</si>
  <si>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水果/乳品</t>
  </si>
  <si>
    <t>營養分析</t>
  </si>
  <si>
    <t>香Q米飯</t>
  </si>
  <si>
    <t>g</t>
  </si>
  <si>
    <t>胡蘿蔔</t>
  </si>
  <si>
    <t>深色蔬菜</t>
  </si>
  <si>
    <t>淺色蔬菜</t>
  </si>
  <si>
    <t>炒</t>
  </si>
  <si>
    <t>滷或烤</t>
  </si>
  <si>
    <t>滷燒</t>
  </si>
  <si>
    <t>主菜</t>
  </si>
  <si>
    <t>炒</t>
  </si>
  <si>
    <t>蒸</t>
  </si>
  <si>
    <t>炸</t>
  </si>
  <si>
    <t>滷</t>
  </si>
  <si>
    <t>煮</t>
  </si>
  <si>
    <t>煮芡</t>
  </si>
  <si>
    <t>煮</t>
  </si>
  <si>
    <t>日</t>
  </si>
  <si>
    <t>炒</t>
  </si>
  <si>
    <t>星期四</t>
  </si>
  <si>
    <t>星期三</t>
  </si>
  <si>
    <t>木耳</t>
  </si>
  <si>
    <t>大卡</t>
  </si>
  <si>
    <t>煮</t>
  </si>
  <si>
    <t>煮</t>
  </si>
  <si>
    <t>玉米粒</t>
  </si>
  <si>
    <t>醃</t>
  </si>
  <si>
    <t>胡蘿蔔</t>
  </si>
  <si>
    <t>冬粉</t>
  </si>
  <si>
    <t>豆</t>
  </si>
  <si>
    <t>豆干</t>
  </si>
  <si>
    <t>淺色蔬菜</t>
  </si>
  <si>
    <t>蛋</t>
  </si>
  <si>
    <t>筍干</t>
  </si>
  <si>
    <t>滷</t>
  </si>
  <si>
    <t>新鮮肉絲</t>
  </si>
  <si>
    <t>星期四</t>
  </si>
  <si>
    <t>熱量:</t>
  </si>
  <si>
    <t>淺色蔬菜</t>
  </si>
  <si>
    <t>深色蔬菜</t>
  </si>
  <si>
    <t xml:space="preserve">  豆干滷肉(豆)</t>
  </si>
  <si>
    <t>三色炒蛋</t>
  </si>
  <si>
    <t>細粉鮮蔬湯</t>
  </si>
  <si>
    <t>什錦綜合湯</t>
  </si>
  <si>
    <t>金菇肉絲湯</t>
  </si>
  <si>
    <t>白米</t>
  </si>
  <si>
    <t>新鮮腿丁</t>
  </si>
  <si>
    <t>玉米</t>
  </si>
  <si>
    <t>高麗菜</t>
  </si>
  <si>
    <t>冬粉</t>
  </si>
  <si>
    <t>新鮮排骨</t>
  </si>
  <si>
    <t>胡蘿蔔</t>
  </si>
  <si>
    <t>豆</t>
  </si>
  <si>
    <t>絲瓜</t>
  </si>
  <si>
    <t>新鮮肉丁</t>
  </si>
  <si>
    <t>蛋</t>
  </si>
  <si>
    <t>蘿蔔</t>
  </si>
  <si>
    <t>木耳</t>
  </si>
  <si>
    <t>新鮮肉絲</t>
  </si>
  <si>
    <t>豆腐</t>
  </si>
  <si>
    <t>新鮮龍骨</t>
  </si>
  <si>
    <t>新鮮筍片</t>
  </si>
  <si>
    <t>紫菜</t>
  </si>
  <si>
    <t>香菇</t>
  </si>
  <si>
    <t>新鮮鴨肉</t>
  </si>
  <si>
    <t>冬瓜</t>
  </si>
  <si>
    <t>海帶苗</t>
  </si>
  <si>
    <t>菜頭</t>
  </si>
  <si>
    <t>海帶根</t>
  </si>
  <si>
    <t>新鮮筍絲</t>
  </si>
  <si>
    <t>金針菇</t>
  </si>
  <si>
    <t>新鮮竹筍</t>
  </si>
  <si>
    <t>毛豆</t>
  </si>
  <si>
    <t>馬鈴薯</t>
  </si>
  <si>
    <t>鳥蛋</t>
  </si>
  <si>
    <t>紅麵線</t>
  </si>
  <si>
    <t>芋頭</t>
  </si>
  <si>
    <t>白蘿蔔</t>
  </si>
  <si>
    <t>麵線</t>
  </si>
  <si>
    <t>小米</t>
  </si>
  <si>
    <t>依    合    約    無    提    供    水    果    和    乳    品</t>
  </si>
  <si>
    <t>三杯雞</t>
  </si>
  <si>
    <t>涼拌小菜</t>
  </si>
  <si>
    <t>什錦炒麵</t>
  </si>
  <si>
    <t>海苔香薯(炸)</t>
  </si>
  <si>
    <t>白米</t>
  </si>
  <si>
    <t>豆</t>
  </si>
  <si>
    <t>新鮮絞肉</t>
  </si>
  <si>
    <t>豆干</t>
  </si>
  <si>
    <t>洋蔥</t>
  </si>
  <si>
    <t>新鮮小翅腿</t>
  </si>
  <si>
    <t>蛋</t>
  </si>
  <si>
    <t>胡蘿蔔</t>
  </si>
  <si>
    <t>新鮮雞肉</t>
  </si>
  <si>
    <t>加</t>
  </si>
  <si>
    <t>玉米粒</t>
  </si>
  <si>
    <t>紅蘿蔔</t>
  </si>
  <si>
    <t>花生</t>
  </si>
  <si>
    <t>小黃瓜</t>
  </si>
  <si>
    <t>麵條</t>
  </si>
  <si>
    <t>新鮮腿排</t>
  </si>
  <si>
    <t>高麗菜</t>
  </si>
  <si>
    <t>豆芽菜</t>
  </si>
  <si>
    <t>韭菜</t>
  </si>
  <si>
    <t>蕃茄</t>
  </si>
  <si>
    <t>南瓜</t>
  </si>
  <si>
    <t>青豆仁</t>
  </si>
  <si>
    <t>小豆丁</t>
  </si>
  <si>
    <t>醃</t>
  </si>
  <si>
    <t>雞蛋</t>
  </si>
  <si>
    <t>番茄</t>
  </si>
  <si>
    <t>玉米</t>
  </si>
  <si>
    <t>地瓜</t>
  </si>
  <si>
    <t>甜不辣</t>
  </si>
  <si>
    <t>蕎麥</t>
  </si>
  <si>
    <t>菜頭</t>
  </si>
  <si>
    <t>燕麥</t>
  </si>
  <si>
    <t>花瓜</t>
  </si>
  <si>
    <t>香菇</t>
  </si>
  <si>
    <t>敏豆</t>
  </si>
  <si>
    <t>煮</t>
  </si>
  <si>
    <t>滷或烤</t>
  </si>
  <si>
    <t>胡蘿蔔</t>
  </si>
  <si>
    <t>豆</t>
  </si>
  <si>
    <t>新鮮肉丁</t>
  </si>
  <si>
    <t>海苔</t>
  </si>
  <si>
    <t>胡蘿蔔</t>
  </si>
  <si>
    <t>新鮮雞翅</t>
  </si>
  <si>
    <t>新鮮肉丁</t>
  </si>
  <si>
    <t xml:space="preserve">海帶結 </t>
  </si>
  <si>
    <t>菜頭龍骨湯</t>
  </si>
  <si>
    <t>白米</t>
  </si>
  <si>
    <t>冷</t>
  </si>
  <si>
    <t>葫蘆瓜</t>
  </si>
  <si>
    <t>木耳</t>
  </si>
  <si>
    <t>小捲</t>
  </si>
  <si>
    <t>海</t>
  </si>
  <si>
    <t>蝦仁</t>
  </si>
  <si>
    <t>胡蘿蔔</t>
  </si>
  <si>
    <t>洋蔥</t>
  </si>
  <si>
    <t>烤</t>
  </si>
  <si>
    <t>炸</t>
  </si>
  <si>
    <t>煮</t>
  </si>
  <si>
    <t>香菇</t>
  </si>
  <si>
    <t>新鮮絞肉</t>
  </si>
  <si>
    <t>玉米</t>
  </si>
  <si>
    <t>淺色蔬菜</t>
  </si>
  <si>
    <t>菜頭</t>
  </si>
  <si>
    <t>新鮮龍骨</t>
  </si>
  <si>
    <t>新鮮雞腿</t>
  </si>
  <si>
    <r>
      <t>通心粉</t>
    </r>
    <r>
      <rPr>
        <sz val="20"/>
        <color indexed="10"/>
        <rFont val="新細明體"/>
        <family val="1"/>
      </rPr>
      <t xml:space="preserve"> </t>
    </r>
  </si>
  <si>
    <t>綠豆芽</t>
  </si>
  <si>
    <t>胚芽</t>
  </si>
  <si>
    <t>魷魚</t>
  </si>
  <si>
    <t>麥片</t>
  </si>
  <si>
    <t>新鮮筍絲</t>
  </si>
  <si>
    <t>大黃瓜</t>
  </si>
  <si>
    <t>豆皮</t>
  </si>
  <si>
    <t>豆</t>
  </si>
  <si>
    <t>新鮮豬肉</t>
  </si>
  <si>
    <t>桂竹筍</t>
  </si>
  <si>
    <t>新鮮肉丁</t>
  </si>
  <si>
    <t>胡蘿蔔</t>
  </si>
  <si>
    <t>花生</t>
  </si>
  <si>
    <t>菜頭</t>
  </si>
  <si>
    <t>雞塊</t>
  </si>
  <si>
    <r>
      <rPr>
        <sz val="16"/>
        <rFont val="細明體"/>
        <family val="3"/>
      </rPr>
      <t>9月7日</t>
    </r>
    <r>
      <rPr>
        <sz val="16"/>
        <rFont val="Arial"/>
        <family val="2"/>
      </rPr>
      <t>(</t>
    </r>
    <r>
      <rPr>
        <sz val="16"/>
        <rFont val="細明體"/>
        <family val="3"/>
      </rPr>
      <t>一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</si>
  <si>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9月8日</t>
    </r>
    <r>
      <rPr>
        <sz val="16"/>
        <rFont val="Arial"/>
        <family val="2"/>
      </rPr>
      <t>(</t>
    </r>
    <r>
      <rPr>
        <sz val="16"/>
        <rFont val="細明體"/>
        <family val="3"/>
      </rPr>
      <t>二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</si>
  <si>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9月14日</t>
    </r>
    <r>
      <rPr>
        <sz val="16"/>
        <rFont val="Arial"/>
        <family val="2"/>
      </rPr>
      <t>(</t>
    </r>
    <r>
      <rPr>
        <sz val="16"/>
        <rFont val="細明體"/>
        <family val="3"/>
      </rPr>
      <t>一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</si>
  <si>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9月24日</t>
    </r>
    <r>
      <rPr>
        <sz val="16"/>
        <rFont val="Arial"/>
        <family val="2"/>
      </rPr>
      <t>(</t>
    </r>
    <r>
      <rPr>
        <sz val="16"/>
        <rFont val="細明體"/>
        <family val="3"/>
      </rPr>
      <t>四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</si>
  <si>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9月28日</t>
    </r>
    <r>
      <rPr>
        <sz val="16"/>
        <rFont val="Arial"/>
        <family val="2"/>
      </rPr>
      <t>(</t>
    </r>
    <r>
      <rPr>
        <sz val="16"/>
        <rFont val="細明體"/>
        <family val="3"/>
      </rPr>
      <t>一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</si>
  <si>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9月29日</t>
    </r>
    <r>
      <rPr>
        <sz val="16"/>
        <rFont val="Arial"/>
        <family val="2"/>
      </rPr>
      <t>(</t>
    </r>
    <r>
      <rPr>
        <sz val="16"/>
        <rFont val="細明體"/>
        <family val="3"/>
      </rPr>
      <t>二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</si>
  <si>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9月26日</t>
    </r>
    <r>
      <rPr>
        <sz val="16"/>
        <rFont val="Arial"/>
        <family val="2"/>
      </rPr>
      <t>(</t>
    </r>
    <r>
      <rPr>
        <sz val="16"/>
        <rFont val="細明體"/>
        <family val="3"/>
      </rPr>
      <t>六</t>
    </r>
    <r>
      <rPr>
        <sz val="16"/>
        <rFont val="Arial"/>
        <family val="2"/>
      </rPr>
      <t>)</t>
    </r>
  </si>
  <si>
    <t>星期六</t>
  </si>
  <si>
    <t>深色蔬菜</t>
  </si>
  <si>
    <t>熱量:</t>
  </si>
  <si>
    <t>熱量:</t>
  </si>
  <si>
    <t>脂肪：</t>
  </si>
  <si>
    <t>蛋白質：</t>
  </si>
  <si>
    <t>白米</t>
  </si>
  <si>
    <t>雞蛋</t>
  </si>
  <si>
    <t>玉米粒</t>
  </si>
  <si>
    <t>小黃瓜</t>
  </si>
  <si>
    <t>木耳</t>
  </si>
  <si>
    <t>胡蘿蔔</t>
  </si>
  <si>
    <t>花生</t>
  </si>
  <si>
    <t>冬粉</t>
  </si>
  <si>
    <t>新鮮竹筍</t>
  </si>
  <si>
    <t>新鮮豬里肌</t>
  </si>
  <si>
    <t>淺色蔬菜</t>
  </si>
  <si>
    <t>糙米</t>
  </si>
  <si>
    <t>肉絲</t>
  </si>
  <si>
    <t>雞肉</t>
  </si>
  <si>
    <t>新鮮雞翅</t>
  </si>
  <si>
    <t>高麗菜</t>
  </si>
  <si>
    <t>絞肉</t>
  </si>
  <si>
    <t>金針菇</t>
  </si>
  <si>
    <t>地瓜</t>
  </si>
  <si>
    <t>鴨丁</t>
  </si>
  <si>
    <t>麥片</t>
  </si>
  <si>
    <t>什穀Q飯</t>
  </si>
  <si>
    <t>南瓜小米飯</t>
  </si>
  <si>
    <t>炒</t>
  </si>
  <si>
    <t>龍骨</t>
  </si>
  <si>
    <t>新鮮豆薯</t>
  </si>
  <si>
    <t>新鮮龍骨</t>
  </si>
  <si>
    <t>新鮮雞丁</t>
  </si>
  <si>
    <t>海芽菜</t>
  </si>
  <si>
    <t xml:space="preserve"> 飄香腿排 </t>
  </si>
  <si>
    <t>蒸炒</t>
  </si>
  <si>
    <t>什穀米</t>
  </si>
  <si>
    <t>雜糧米</t>
  </si>
  <si>
    <t>新鮮雞肉</t>
  </si>
  <si>
    <t>枸杞</t>
  </si>
  <si>
    <t>煮</t>
  </si>
  <si>
    <t>蒸烤</t>
  </si>
  <si>
    <t>香腸</t>
  </si>
  <si>
    <t>新鮮雞里肌</t>
  </si>
  <si>
    <t>小魚</t>
  </si>
  <si>
    <t>餃子</t>
  </si>
  <si>
    <t>胡蘿蔔</t>
  </si>
  <si>
    <t>雞蛋</t>
  </si>
  <si>
    <t>炸酥粉</t>
  </si>
  <si>
    <r>
      <rPr>
        <sz val="16"/>
        <rFont val="細明體"/>
        <family val="3"/>
      </rPr>
      <t>9月21日</t>
    </r>
    <r>
      <rPr>
        <sz val="16"/>
        <rFont val="Arial"/>
        <family val="2"/>
      </rPr>
      <t>(</t>
    </r>
    <r>
      <rPr>
        <sz val="16"/>
        <rFont val="細明體"/>
        <family val="3"/>
      </rPr>
      <t>一</t>
    </r>
    <r>
      <rPr>
        <sz val="16"/>
        <rFont val="Arial"/>
        <family val="2"/>
      </rPr>
      <t>)</t>
    </r>
  </si>
  <si>
    <t>薯餅</t>
  </si>
  <si>
    <t>蔥花捲</t>
  </si>
  <si>
    <t>新鮮雞肉</t>
  </si>
  <si>
    <t>魯燒里肌肉</t>
  </si>
  <si>
    <t>豆薯玉米湯</t>
  </si>
  <si>
    <r>
      <rPr>
        <sz val="16"/>
        <rFont val="細明體"/>
        <family val="3"/>
      </rPr>
      <t>9月4日</t>
    </r>
    <r>
      <rPr>
        <sz val="16"/>
        <rFont val="Arial"/>
        <family val="2"/>
      </rPr>
      <t>(</t>
    </r>
    <r>
      <rPr>
        <sz val="16"/>
        <rFont val="細明體"/>
        <family val="3"/>
      </rPr>
      <t>五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</si>
  <si>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9月18日</t>
    </r>
    <r>
      <rPr>
        <sz val="16"/>
        <rFont val="Arial"/>
        <family val="2"/>
      </rPr>
      <t>(</t>
    </r>
    <r>
      <rPr>
        <sz val="16"/>
        <rFont val="細明體"/>
        <family val="3"/>
      </rPr>
      <t>五</t>
    </r>
    <r>
      <rPr>
        <sz val="16"/>
        <rFont val="Arial"/>
        <family val="2"/>
      </rPr>
      <t>)</t>
    </r>
  </si>
  <si>
    <t>碎瓜</t>
  </si>
  <si>
    <t>醃</t>
  </si>
  <si>
    <t xml:space="preserve">鳳梨糖醋雞 </t>
  </si>
  <si>
    <t>QQ餃</t>
  </si>
  <si>
    <t>冷</t>
  </si>
  <si>
    <t>滷</t>
  </si>
  <si>
    <t>炸</t>
  </si>
  <si>
    <t>烤炒</t>
  </si>
  <si>
    <t>燙煮</t>
  </si>
  <si>
    <t>白米</t>
  </si>
  <si>
    <t>新鮮雞翅</t>
  </si>
  <si>
    <t>洋蔥</t>
  </si>
  <si>
    <t>新鮮絞肉</t>
  </si>
  <si>
    <t>胡蘿蔔</t>
  </si>
  <si>
    <t>玉米粒</t>
  </si>
  <si>
    <t>鳳梨</t>
  </si>
  <si>
    <t>113.5g</t>
  </si>
  <si>
    <t>25.5g</t>
  </si>
  <si>
    <t>31.7g</t>
  </si>
  <si>
    <t>812.0大卡</t>
  </si>
  <si>
    <t>主食類</t>
  </si>
  <si>
    <t>112.0g</t>
  </si>
  <si>
    <t>112.0g</t>
  </si>
  <si>
    <t>豆魚肉蛋類</t>
  </si>
  <si>
    <t>蔬菜類</t>
  </si>
  <si>
    <t>25.5g</t>
  </si>
  <si>
    <t>油脂類</t>
  </si>
  <si>
    <t>水果類</t>
  </si>
  <si>
    <t>30.6g</t>
  </si>
  <si>
    <t>奶類</t>
  </si>
  <si>
    <t>799.5大卡</t>
  </si>
  <si>
    <t>30.5g</t>
  </si>
  <si>
    <t>26.0g</t>
  </si>
  <si>
    <t>114.0g</t>
  </si>
  <si>
    <t>25.0g</t>
  </si>
  <si>
    <t>32.5g</t>
  </si>
  <si>
    <t>812.0大卡</t>
  </si>
  <si>
    <t>115.0g</t>
  </si>
  <si>
    <t>24.5g</t>
  </si>
  <si>
    <t>24.5g</t>
  </si>
  <si>
    <t>30.3g</t>
  </si>
  <si>
    <t>113.5g</t>
  </si>
  <si>
    <t>32.3g</t>
  </si>
  <si>
    <t>790.5大卡</t>
  </si>
  <si>
    <t>110.0g</t>
  </si>
  <si>
    <t>29.7g</t>
  </si>
  <si>
    <t>32.0g</t>
  </si>
  <si>
    <t>26.5g</t>
  </si>
  <si>
    <t>蒸炒</t>
  </si>
  <si>
    <t>新鮮魚</t>
  </si>
  <si>
    <t>炸酥粉</t>
  </si>
  <si>
    <t>新鮮雞腿</t>
  </si>
  <si>
    <t>炸酥粉</t>
  </si>
  <si>
    <t>海</t>
  </si>
  <si>
    <t>香菇</t>
  </si>
  <si>
    <t>胡蘿蔔</t>
  </si>
  <si>
    <t>米血</t>
  </si>
  <si>
    <t>四方麵條</t>
  </si>
  <si>
    <t>起司肉腸</t>
  </si>
  <si>
    <t>煮或烤</t>
  </si>
  <si>
    <t xml:space="preserve">焗汁馬鈴薯  </t>
  </si>
  <si>
    <t xml:space="preserve"> 打拋豬肉(豆)</t>
  </si>
  <si>
    <t xml:space="preserve">鳳梨 </t>
  </si>
  <si>
    <t>烤炒</t>
  </si>
  <si>
    <t>煮</t>
  </si>
  <si>
    <t xml:space="preserve">  美味蒸蛋  </t>
  </si>
  <si>
    <t>新鮮里肌肉</t>
  </si>
  <si>
    <t>蛋</t>
  </si>
  <si>
    <t>大白菜</t>
  </si>
  <si>
    <t>泡菜</t>
  </si>
  <si>
    <t>醃</t>
  </si>
  <si>
    <t>豆腐</t>
  </si>
  <si>
    <t>豆</t>
  </si>
  <si>
    <t xml:space="preserve">  泡菜什錦鍋(豆醃) </t>
  </si>
  <si>
    <t>四季豆</t>
  </si>
  <si>
    <t>新鮮竹筍</t>
  </si>
  <si>
    <t>小捲</t>
  </si>
  <si>
    <t>豬肉</t>
  </si>
  <si>
    <t>新鮮雞里肌</t>
  </si>
  <si>
    <t>蒸</t>
  </si>
  <si>
    <t>蒸餃</t>
  </si>
  <si>
    <t>烤</t>
  </si>
  <si>
    <t>起司熱狗</t>
  </si>
  <si>
    <t>滷</t>
  </si>
  <si>
    <t>金鯛魚塊</t>
  </si>
  <si>
    <t>新鮮魷魚</t>
  </si>
  <si>
    <t>801.0大卡</t>
  </si>
  <si>
    <t>117.0g</t>
  </si>
  <si>
    <t>30.9g</t>
  </si>
  <si>
    <t>821.0大卡</t>
  </si>
  <si>
    <t>新鮮絞肉</t>
  </si>
  <si>
    <t>807.0大卡</t>
  </si>
  <si>
    <t xml:space="preserve"> 28.9g</t>
  </si>
  <si>
    <t>796.5大卡</t>
  </si>
  <si>
    <t>25.0g</t>
  </si>
  <si>
    <t>29.1g</t>
  </si>
  <si>
    <t>797.0大卡</t>
  </si>
  <si>
    <t>802.2大卡</t>
  </si>
  <si>
    <t>109.0g</t>
  </si>
  <si>
    <t>804.0大卡</t>
  </si>
  <si>
    <t>29.1g</t>
  </si>
  <si>
    <t>795.0大卡</t>
  </si>
  <si>
    <t>809.0大卡</t>
  </si>
  <si>
    <t>25.5g</t>
  </si>
  <si>
    <t>793.0大卡</t>
  </si>
  <si>
    <t xml:space="preserve"> 30.6g</t>
  </si>
  <si>
    <t>810.5大卡</t>
  </si>
  <si>
    <t>806.5大卡</t>
  </si>
  <si>
    <t xml:space="preserve"> 30.2g</t>
  </si>
  <si>
    <t>791.0大卡</t>
  </si>
  <si>
    <t>787.0大卡</t>
  </si>
  <si>
    <t xml:space="preserve">  起司肉腸(加) </t>
  </si>
  <si>
    <t>味噌</t>
  </si>
  <si>
    <r>
      <rPr>
        <sz val="16"/>
        <rFont val="細明體"/>
        <family val="3"/>
      </rPr>
      <t>8月31日</t>
    </r>
    <r>
      <rPr>
        <sz val="16"/>
        <rFont val="Arial"/>
        <family val="2"/>
      </rPr>
      <t>(</t>
    </r>
    <r>
      <rPr>
        <sz val="16"/>
        <rFont val="細明體"/>
        <family val="3"/>
      </rPr>
      <t>一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</si>
  <si>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9月1日</t>
    </r>
    <r>
      <rPr>
        <sz val="16"/>
        <rFont val="Arial"/>
        <family val="2"/>
      </rPr>
      <t>(</t>
    </r>
    <r>
      <rPr>
        <sz val="16"/>
        <rFont val="細明體"/>
        <family val="3"/>
      </rPr>
      <t>二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</si>
  <si>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9月2日</t>
    </r>
    <r>
      <rPr>
        <sz val="16"/>
        <rFont val="Arial"/>
        <family val="2"/>
      </rPr>
      <t>(</t>
    </r>
    <r>
      <rPr>
        <sz val="16"/>
        <rFont val="細明體"/>
        <family val="3"/>
      </rPr>
      <t>三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</si>
  <si>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9月9日</t>
    </r>
    <r>
      <rPr>
        <sz val="16"/>
        <rFont val="Arial"/>
        <family val="2"/>
      </rPr>
      <t>(</t>
    </r>
    <r>
      <rPr>
        <sz val="16"/>
        <rFont val="細明體"/>
        <family val="3"/>
      </rPr>
      <t>三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</si>
  <si>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9月10日</t>
    </r>
    <r>
      <rPr>
        <sz val="16"/>
        <rFont val="Arial"/>
        <family val="2"/>
      </rPr>
      <t>(</t>
    </r>
    <r>
      <rPr>
        <sz val="16"/>
        <rFont val="細明體"/>
        <family val="3"/>
      </rPr>
      <t>四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</si>
  <si>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9月11日</t>
    </r>
    <r>
      <rPr>
        <sz val="16"/>
        <rFont val="Arial"/>
        <family val="2"/>
      </rPr>
      <t>(</t>
    </r>
    <r>
      <rPr>
        <sz val="16"/>
        <rFont val="細明體"/>
        <family val="3"/>
      </rPr>
      <t>五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</si>
  <si>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9月15日</t>
    </r>
    <r>
      <rPr>
        <sz val="16"/>
        <rFont val="Arial"/>
        <family val="2"/>
      </rPr>
      <t>(</t>
    </r>
    <r>
      <rPr>
        <sz val="16"/>
        <rFont val="細明體"/>
        <family val="3"/>
      </rPr>
      <t>二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</si>
  <si>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9月16日</t>
    </r>
    <r>
      <rPr>
        <sz val="16"/>
        <rFont val="Arial"/>
        <family val="2"/>
      </rPr>
      <t>(</t>
    </r>
    <r>
      <rPr>
        <sz val="16"/>
        <rFont val="細明體"/>
        <family val="3"/>
      </rPr>
      <t>三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</si>
  <si>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9月22日</t>
    </r>
    <r>
      <rPr>
        <sz val="16"/>
        <rFont val="Arial"/>
        <family val="2"/>
      </rPr>
      <t>(</t>
    </r>
    <r>
      <rPr>
        <sz val="16"/>
        <rFont val="細明體"/>
        <family val="3"/>
      </rPr>
      <t>二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</si>
  <si>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9月23日</t>
    </r>
    <r>
      <rPr>
        <sz val="16"/>
        <rFont val="Arial"/>
        <family val="2"/>
      </rPr>
      <t>(</t>
    </r>
    <r>
      <rPr>
        <sz val="16"/>
        <rFont val="細明體"/>
        <family val="3"/>
      </rPr>
      <t>三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</si>
  <si>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9月25日</t>
    </r>
    <r>
      <rPr>
        <sz val="16"/>
        <rFont val="Arial"/>
        <family val="2"/>
      </rPr>
      <t>(</t>
    </r>
    <r>
      <rPr>
        <sz val="16"/>
        <rFont val="細明體"/>
        <family val="3"/>
      </rPr>
      <t>五</t>
    </r>
    <r>
      <rPr>
        <sz val="16"/>
        <rFont val="Arial"/>
        <family val="2"/>
      </rPr>
      <t>)</t>
    </r>
  </si>
  <si>
    <r>
      <rPr>
        <sz val="16"/>
        <rFont val="細明體"/>
        <family val="3"/>
      </rPr>
      <t>9月30日</t>
    </r>
    <r>
      <rPr>
        <sz val="16"/>
        <rFont val="Arial"/>
        <family val="2"/>
      </rPr>
      <t>(</t>
    </r>
    <r>
      <rPr>
        <sz val="16"/>
        <rFont val="細明體"/>
        <family val="3"/>
      </rPr>
      <t>三</t>
    </r>
    <r>
      <rPr>
        <sz val="16"/>
        <rFont val="Arial"/>
        <family val="2"/>
      </rPr>
      <t>)</t>
    </r>
  </si>
  <si>
    <t xml:space="preserve">深色蔬菜 </t>
  </si>
  <si>
    <t xml:space="preserve">  深色蔬菜 </t>
  </si>
  <si>
    <r>
      <rPr>
        <sz val="16"/>
        <rFont val="細明體"/>
        <family val="3"/>
      </rPr>
      <t>9月3日</t>
    </r>
    <r>
      <rPr>
        <sz val="16"/>
        <rFont val="Arial"/>
        <family val="2"/>
      </rPr>
      <t>(</t>
    </r>
    <r>
      <rPr>
        <sz val="16"/>
        <rFont val="細明體"/>
        <family val="3"/>
      </rPr>
      <t>四</t>
    </r>
    <r>
      <rPr>
        <sz val="16"/>
        <rFont val="Arial"/>
        <family val="2"/>
      </rPr>
      <t>)</t>
    </r>
  </si>
  <si>
    <r>
      <t>9</t>
    </r>
    <r>
      <rPr>
        <sz val="16"/>
        <rFont val="細明體"/>
        <family val="3"/>
      </rPr>
      <t>月17日</t>
    </r>
    <r>
      <rPr>
        <sz val="16"/>
        <rFont val="Arial"/>
        <family val="2"/>
      </rPr>
      <t>(</t>
    </r>
    <r>
      <rPr>
        <sz val="16"/>
        <rFont val="細明體"/>
        <family val="3"/>
      </rPr>
      <t>四</t>
    </r>
    <r>
      <rPr>
        <sz val="16"/>
        <rFont val="Arial"/>
        <family val="2"/>
      </rPr>
      <t>)</t>
    </r>
  </si>
  <si>
    <t>冬瓜</t>
  </si>
  <si>
    <t>西谷米</t>
  </si>
  <si>
    <t>仙草</t>
  </si>
  <si>
    <t>124.0g</t>
  </si>
  <si>
    <t>843.0大卡</t>
  </si>
  <si>
    <t>121.0g</t>
  </si>
  <si>
    <t>29.1g</t>
  </si>
  <si>
    <t>825.5大卡</t>
  </si>
  <si>
    <t>109.8-9月第一週菜單明細(彰泰國中-國華廠商)</t>
  </si>
  <si>
    <t>109.9月第二週菜單明細(彰泰國中-國華廠商)</t>
  </si>
  <si>
    <t>109.9月第三週菜單明細(彰泰國中-國華廠商)</t>
  </si>
  <si>
    <t>109.9月第四週菜單明細(彰泰國中-國華廠商)</t>
  </si>
  <si>
    <t>109.9月第五週菜單明細(彰泰國中-國華廠商)</t>
  </si>
  <si>
    <t>藍莓派</t>
  </si>
  <si>
    <t xml:space="preserve">藍莓派(冷) </t>
  </si>
  <si>
    <t>麵糰</t>
  </si>
  <si>
    <t>冷</t>
  </si>
  <si>
    <t>可可醬</t>
  </si>
  <si>
    <t>蒸或烤</t>
  </si>
  <si>
    <t>香Q米飯</t>
  </si>
  <si>
    <t>淺色蔬菜</t>
  </si>
  <si>
    <t>深色蔬菜</t>
  </si>
  <si>
    <t>香Q米飯</t>
  </si>
  <si>
    <t>糙米Q飯</t>
  </si>
  <si>
    <t xml:space="preserve">    蝦仁炒飯(海) </t>
  </si>
  <si>
    <t>地瓜麥片飯</t>
  </si>
  <si>
    <t xml:space="preserve">香酥雞腿(炸) </t>
  </si>
  <si>
    <t>家傳豬里肌</t>
  </si>
  <si>
    <t xml:space="preserve">  卡香雞肉排(炸)</t>
  </si>
  <si>
    <t>香炒豬肉</t>
  </si>
  <si>
    <t>岩燒鳳翅</t>
  </si>
  <si>
    <t>五香滷蛋</t>
  </si>
  <si>
    <t xml:space="preserve">   綜和麻味燙(豆)  </t>
  </si>
  <si>
    <t xml:space="preserve">  蔥花捲(冷)</t>
  </si>
  <si>
    <t xml:space="preserve">蔬炒拋麵 </t>
  </si>
  <si>
    <t xml:space="preserve"> 豆腐絞肉(豆)</t>
  </si>
  <si>
    <t>花生小菜</t>
  </si>
  <si>
    <t>雙色咖哩</t>
  </si>
  <si>
    <t xml:space="preserve">   紅油炒手(冷) </t>
  </si>
  <si>
    <t>香薯餅(加)</t>
  </si>
  <si>
    <t xml:space="preserve">   小捲葫蘆瓜(海)</t>
  </si>
  <si>
    <t>淺色蔬菜</t>
  </si>
  <si>
    <t>深色蔬菜</t>
  </si>
  <si>
    <t>瓜瓜龍骨湯</t>
  </si>
  <si>
    <t>冬瓜西米露</t>
  </si>
  <si>
    <t>可口時蔬湯</t>
  </si>
  <si>
    <t>香筍鴨肉湯</t>
  </si>
  <si>
    <t>玉米海帶湯</t>
  </si>
  <si>
    <t xml:space="preserve">深色蔬菜 </t>
  </si>
  <si>
    <t>胚芽麥片飯</t>
  </si>
  <si>
    <t>古早味炒飯</t>
  </si>
  <si>
    <t>地瓜蕎麥飯</t>
  </si>
  <si>
    <t xml:space="preserve">  肉丁花生 </t>
  </si>
  <si>
    <t xml:space="preserve">可口棒腿(炸)  </t>
  </si>
  <si>
    <t xml:space="preserve">香味豬排 </t>
  </si>
  <si>
    <t>宮保雞丁</t>
  </si>
  <si>
    <t>家鄉雞翅</t>
  </si>
  <si>
    <t xml:space="preserve">   美味雞塊(加)  </t>
  </si>
  <si>
    <t>螺旋醬肉</t>
  </si>
  <si>
    <t xml:space="preserve"> 鮮味餃子(冷)</t>
  </si>
  <si>
    <t xml:space="preserve">  聰明小魚蛋(海) </t>
  </si>
  <si>
    <t>小捲小炒(海)</t>
  </si>
  <si>
    <t>茄香炒蛋</t>
  </si>
  <si>
    <t xml:space="preserve"> 綠芽鮮魷(海) </t>
  </si>
  <si>
    <t xml:space="preserve">   香酥雙薯拼(炸)  </t>
  </si>
  <si>
    <t xml:space="preserve">  滷味豆干(豆加)</t>
  </si>
  <si>
    <t>茶葉蛋</t>
  </si>
  <si>
    <t xml:space="preserve">淺色蔬菜 </t>
  </si>
  <si>
    <t>蘿蔔毛豆湯</t>
  </si>
  <si>
    <t>仙草蜜</t>
  </si>
  <si>
    <t>紫菜蛋花湯</t>
  </si>
  <si>
    <t>冬瓜雞湯</t>
  </si>
  <si>
    <t>味噌湯</t>
  </si>
  <si>
    <t>燕麥Q飯</t>
  </si>
  <si>
    <t>特製拌麵</t>
  </si>
  <si>
    <t>芋頭小米飯</t>
  </si>
  <si>
    <t xml:space="preserve">  和風雞腿  </t>
  </si>
  <si>
    <t xml:space="preserve"> 瓜仔燒丁(醃)</t>
  </si>
  <si>
    <t xml:space="preserve"> 家鄉雞排(炸)  </t>
  </si>
  <si>
    <t xml:space="preserve">  咖哩魚(炸海) </t>
  </si>
  <si>
    <t xml:space="preserve"> 香汁腿排 </t>
  </si>
  <si>
    <t xml:space="preserve"> 香菇鳥蛋燴燒</t>
  </si>
  <si>
    <t xml:space="preserve">台式公仔麵 </t>
  </si>
  <si>
    <t xml:space="preserve">  可可醬格子烤餅</t>
  </si>
  <si>
    <t>絲瓜麵線</t>
  </si>
  <si>
    <t>醬汁燒蛋</t>
  </si>
  <si>
    <t xml:space="preserve">  一品蒸餃(冷)</t>
  </si>
  <si>
    <t xml:space="preserve"> 一品香腸(加)  </t>
  </si>
  <si>
    <t>起士熱狗(加)</t>
  </si>
  <si>
    <t>爆炒肉</t>
  </si>
  <si>
    <t xml:space="preserve">  香筍魷魚(海)</t>
  </si>
  <si>
    <t xml:space="preserve">  麵線羹湯(芡) </t>
  </si>
  <si>
    <t>玉米蛋花湯</t>
  </si>
  <si>
    <t>時蔬豆腐鴨湯(豆)</t>
  </si>
  <si>
    <t>筍片雞湯</t>
  </si>
  <si>
    <t>土瓶蒸湯</t>
  </si>
  <si>
    <t>雜糧Q飯</t>
  </si>
  <si>
    <t>夏威夷炒飯</t>
  </si>
  <si>
    <t xml:space="preserve">  回鍋肉(豆)</t>
  </si>
  <si>
    <t>燒烤鳳翅</t>
  </si>
  <si>
    <t>玉米炒蛋</t>
  </si>
  <si>
    <t xml:space="preserve">香菇肉醬(醃) </t>
  </si>
  <si>
    <t xml:space="preserve">  金鯛魚塊(加) </t>
  </si>
  <si>
    <t xml:space="preserve"> 小棒腿  </t>
  </si>
  <si>
    <t>海鮮黃瓜(海豆)</t>
  </si>
  <si>
    <t xml:space="preserve"> 綜合魷魚炸(炸海) </t>
  </si>
  <si>
    <t>冬粉肉絲湯(醃)</t>
  </si>
  <si>
    <t>竹筍金菇湯</t>
  </si>
  <si>
    <t>鮮蔬肉絲湯</t>
  </si>
  <si>
    <t xml:space="preserve">  桂筍肉片(醃) </t>
  </si>
  <si>
    <t>小瓜豆腐(豆)</t>
  </si>
  <si>
    <t>金絲炒蛋</t>
  </si>
  <si>
    <t>元氣補湯</t>
  </si>
  <si>
    <t xml:space="preserve">    香汁鯛魚(海)  </t>
  </si>
  <si>
    <t>香醬雞丁</t>
  </si>
  <si>
    <t>新鮮鯛魚</t>
  </si>
  <si>
    <t>海</t>
  </si>
  <si>
    <t>主食類</t>
  </si>
  <si>
    <t>115.5g</t>
  </si>
  <si>
    <t>豆魚肉蛋類</t>
  </si>
  <si>
    <t>蔬菜類</t>
  </si>
  <si>
    <t>25.0g</t>
  </si>
  <si>
    <t>油脂類</t>
  </si>
  <si>
    <t>水果類</t>
  </si>
  <si>
    <t>30.5g</t>
  </si>
  <si>
    <t>奶類</t>
  </si>
  <si>
    <t>810.0大卡</t>
  </si>
  <si>
    <t>煮炒</t>
  </si>
  <si>
    <t>111.0g</t>
  </si>
  <si>
    <t>25.5g</t>
  </si>
  <si>
    <t>31.6g</t>
  </si>
  <si>
    <t>799.0大卡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</si>
</sst>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6"/>
      <name val="Arial"/>
      <family val="2"/>
    </font>
    <font>
      <sz val="16"/>
      <name val="細明體"/>
      <family val="3"/>
    </font>
    <font>
      <sz val="6"/>
      <name val="新細明體"/>
      <family val="1"/>
    </font>
    <font>
      <u val="single"/>
      <sz val="20"/>
      <name val="新細明體"/>
      <family val="1"/>
    </font>
    <font>
      <sz val="20"/>
      <color indexed="10"/>
      <name val="新細明體"/>
      <family val="1"/>
    </font>
    <font>
      <sz val="7.5"/>
      <name val="新細明體"/>
      <family val="1"/>
    </font>
    <font>
      <sz val="20"/>
      <color indexed="9"/>
      <name val="新細明體"/>
      <family val="1"/>
    </font>
    <font>
      <sz val="17"/>
      <color indexed="8"/>
      <name val="新細明體"/>
      <family val="1"/>
    </font>
    <font>
      <sz val="12"/>
      <color indexed="8"/>
      <name val="Calibri"/>
      <family val="2"/>
    </font>
    <font>
      <sz val="12"/>
      <color indexed="20"/>
      <name val="華康魏碑體"/>
      <family val="4"/>
    </font>
    <font>
      <sz val="12"/>
      <color indexed="10"/>
      <name val="Calibri"/>
      <family val="2"/>
    </font>
    <font>
      <sz val="20"/>
      <color theme="1"/>
      <name val="新細明體"/>
      <family val="1"/>
    </font>
    <font>
      <sz val="20"/>
      <color rgb="FFFF0000"/>
      <name val="新細明體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  <font>
      <sz val="20"/>
      <color theme="0"/>
      <name val="新細明體"/>
      <family val="1"/>
    </font>
    <font>
      <sz val="17"/>
      <color theme="1"/>
      <name val="新細明體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thin"/>
    </border>
    <border>
      <left style="thin"/>
      <right style="thin"/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/>
    </border>
    <border>
      <left>
        <color indexed="63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>
        <color indexed="63"/>
      </right>
      <top>
        <color indexed="63"/>
      </top>
      <bottom style="thin"/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thin"/>
      <right style="thin">
        <color indexed="59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/>
      <bottom>
        <color indexed="63"/>
      </bottom>
    </border>
    <border>
      <left style="thin">
        <color indexed="59"/>
      </left>
      <right style="thin"/>
      <top style="thin"/>
      <bottom>
        <color indexed="63"/>
      </bottom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59"/>
      </right>
      <top>
        <color indexed="63"/>
      </top>
      <bottom style="thin">
        <color theme="1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theme="1"/>
      </bottom>
    </border>
    <border>
      <left style="thin">
        <color indexed="59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theme="0"/>
      </bottom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/>
      <bottom style="thin"/>
    </border>
    <border>
      <left style="thin">
        <color theme="1"/>
      </left>
      <right style="thin">
        <color indexed="59"/>
      </right>
      <top style="thin"/>
      <bottom style="thin"/>
    </border>
    <border>
      <left style="thin">
        <color indexed="59"/>
      </left>
      <right style="thin">
        <color theme="1"/>
      </right>
      <top style="thin"/>
      <bottom style="thin"/>
    </border>
    <border>
      <left>
        <color indexed="63"/>
      </left>
      <right style="thin">
        <color indexed="5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/>
    </border>
    <border>
      <left style="thin"/>
      <right>
        <color indexed="63"/>
      </right>
      <top style="thin">
        <color indexed="59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59"/>
      </bottom>
    </border>
    <border>
      <left>
        <color indexed="63"/>
      </left>
      <right style="thin"/>
      <top style="thin"/>
      <bottom style="thin">
        <color indexed="59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medium"/>
      <top style="thin">
        <color theme="0"/>
      </top>
      <bottom style="thin">
        <color theme="0"/>
      </bottom>
    </border>
    <border>
      <left>
        <color indexed="63"/>
      </left>
      <right style="medium"/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thin"/>
      <bottom style="thin">
        <color theme="0"/>
      </bottom>
    </border>
    <border>
      <left>
        <color indexed="63"/>
      </left>
      <right style="medium"/>
      <top style="thin">
        <color theme="0"/>
      </top>
      <bottom style="thin"/>
    </border>
    <border>
      <left style="medium"/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48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18" xfId="0" applyFont="1" applyBorder="1" applyAlignment="1">
      <alignment horizontal="center"/>
    </xf>
    <xf numFmtId="0" fontId="23" fillId="0" borderId="19" xfId="0" applyFont="1" applyFill="1" applyBorder="1" applyAlignment="1">
      <alignment horizontal="left" vertical="center" shrinkToFit="1"/>
    </xf>
    <xf numFmtId="0" fontId="23" fillId="0" borderId="19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19" xfId="0" applyFont="1" applyFill="1" applyBorder="1" applyAlignment="1">
      <alignment horizontal="left" vertical="center" shrinkToFit="1"/>
    </xf>
    <xf numFmtId="0" fontId="24" fillId="0" borderId="20" xfId="0" applyFont="1" applyBorder="1" applyAlignment="1">
      <alignment horizontal="right"/>
    </xf>
    <xf numFmtId="0" fontId="24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2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vertical="center" textRotation="180" shrinkToFit="1"/>
    </xf>
    <xf numFmtId="0" fontId="24" fillId="0" borderId="21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4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1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4" fillId="0" borderId="30" xfId="0" applyFont="1" applyBorder="1" applyAlignment="1">
      <alignment horizontal="right"/>
    </xf>
    <xf numFmtId="0" fontId="2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vertical="center"/>
    </xf>
    <xf numFmtId="0" fontId="32" fillId="0" borderId="3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8" xfId="0" applyFont="1" applyBorder="1" applyAlignment="1">
      <alignment horizontal="center"/>
    </xf>
    <xf numFmtId="0" fontId="32" fillId="0" borderId="20" xfId="0" applyFont="1" applyBorder="1" applyAlignment="1">
      <alignment horizontal="right"/>
    </xf>
    <xf numFmtId="0" fontId="32" fillId="0" borderId="19" xfId="0" applyFont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9" xfId="0" applyFont="1" applyFill="1" applyBorder="1" applyAlignment="1">
      <alignment vertical="center" textRotation="180" shrinkToFit="1"/>
    </xf>
    <xf numFmtId="0" fontId="32" fillId="0" borderId="19" xfId="0" applyFont="1" applyBorder="1" applyAlignment="1">
      <alignment horizontal="left"/>
    </xf>
    <xf numFmtId="0" fontId="32" fillId="0" borderId="21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32" fillId="0" borderId="19" xfId="0" applyFont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right"/>
    </xf>
    <xf numFmtId="0" fontId="29" fillId="0" borderId="24" xfId="0" applyFont="1" applyFill="1" applyBorder="1" applyAlignment="1">
      <alignment vertical="center" textRotation="180" shrinkToFit="1"/>
    </xf>
    <xf numFmtId="0" fontId="32" fillId="0" borderId="35" xfId="0" applyFont="1" applyBorder="1" applyAlignment="1">
      <alignment horizontal="right"/>
    </xf>
    <xf numFmtId="0" fontId="32" fillId="0" borderId="24" xfId="0" applyFont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0" fontId="29" fillId="0" borderId="26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vertical="center" textRotation="180" shrinkToFit="1"/>
    </xf>
    <xf numFmtId="0" fontId="29" fillId="0" borderId="29" xfId="0" applyFont="1" applyBorder="1" applyAlignment="1">
      <alignment horizontal="left" vertical="center" shrinkToFit="1"/>
    </xf>
    <xf numFmtId="0" fontId="32" fillId="0" borderId="30" xfId="0" applyFont="1" applyBorder="1" applyAlignment="1">
      <alignment horizontal="right"/>
    </xf>
    <xf numFmtId="0" fontId="32" fillId="0" borderId="29" xfId="0" applyFont="1" applyBorder="1" applyAlignment="1">
      <alignment horizontal="left" vertical="center"/>
    </xf>
    <xf numFmtId="0" fontId="32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9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29" fillId="24" borderId="36" xfId="0" applyFont="1" applyFill="1" applyBorder="1" applyAlignment="1">
      <alignment horizontal="center" vertical="center" shrinkToFit="1"/>
    </xf>
    <xf numFmtId="0" fontId="28" fillId="24" borderId="36" xfId="0" applyFont="1" applyFill="1" applyBorder="1" applyAlignment="1">
      <alignment horizontal="center" vertical="center" wrapText="1" shrinkToFit="1"/>
    </xf>
    <xf numFmtId="0" fontId="23" fillId="24" borderId="36" xfId="0" applyFont="1" applyFill="1" applyBorder="1" applyAlignment="1">
      <alignment horizontal="center" vertical="center" shrinkToFit="1"/>
    </xf>
    <xf numFmtId="0" fontId="31" fillId="25" borderId="19" xfId="0" applyFont="1" applyFill="1" applyBorder="1" applyAlignment="1">
      <alignment horizontal="left" vertical="center" shrinkToFit="1"/>
    </xf>
    <xf numFmtId="0" fontId="31" fillId="25" borderId="19" xfId="0" applyFont="1" applyFill="1" applyBorder="1" applyAlignment="1">
      <alignment vertical="center" textRotation="180" shrinkToFit="1"/>
    </xf>
    <xf numFmtId="0" fontId="29" fillId="25" borderId="19" xfId="0" applyFont="1" applyFill="1" applyBorder="1" applyAlignment="1">
      <alignment horizontal="left" vertical="center" shrinkToFit="1"/>
    </xf>
    <xf numFmtId="0" fontId="29" fillId="25" borderId="19" xfId="0" applyFont="1" applyFill="1" applyBorder="1" applyAlignment="1">
      <alignment vertical="center" textRotation="180" shrinkToFit="1"/>
    </xf>
    <xf numFmtId="0" fontId="29" fillId="25" borderId="20" xfId="0" applyFont="1" applyFill="1" applyBorder="1" applyAlignment="1">
      <alignment horizontal="left" vertical="center" shrinkToFit="1"/>
    </xf>
    <xf numFmtId="0" fontId="23" fillId="25" borderId="19" xfId="0" applyFont="1" applyFill="1" applyBorder="1" applyAlignment="1">
      <alignment horizontal="left" vertical="center" shrinkToFit="1"/>
    </xf>
    <xf numFmtId="0" fontId="46" fillId="25" borderId="19" xfId="0" applyFont="1" applyFill="1" applyBorder="1" applyAlignment="1">
      <alignment horizontal="left" vertical="center" shrinkToFit="1"/>
    </xf>
    <xf numFmtId="0" fontId="23" fillId="25" borderId="19" xfId="0" applyFont="1" applyFill="1" applyBorder="1" applyAlignment="1">
      <alignment vertical="center" textRotation="180" shrinkToFit="1"/>
    </xf>
    <xf numFmtId="0" fontId="29" fillId="25" borderId="23" xfId="0" applyFont="1" applyFill="1" applyBorder="1" applyAlignment="1">
      <alignment horizontal="left" vertical="center" shrinkToFit="1"/>
    </xf>
    <xf numFmtId="0" fontId="29" fillId="25" borderId="37" xfId="0" applyFont="1" applyFill="1" applyBorder="1" applyAlignment="1">
      <alignment horizontal="left" vertical="center" shrinkToFit="1"/>
    </xf>
    <xf numFmtId="0" fontId="23" fillId="0" borderId="38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left" vertical="center" shrinkToFit="1"/>
    </xf>
    <xf numFmtId="0" fontId="29" fillId="25" borderId="38" xfId="0" applyFont="1" applyFill="1" applyBorder="1" applyAlignment="1">
      <alignment horizontal="left" vertical="center" shrinkToFit="1"/>
    </xf>
    <xf numFmtId="0" fontId="29" fillId="25" borderId="39" xfId="0" applyFont="1" applyFill="1" applyBorder="1" applyAlignment="1">
      <alignment vertical="center" textRotation="180" shrinkToFit="1"/>
    </xf>
    <xf numFmtId="0" fontId="29" fillId="25" borderId="0" xfId="0" applyFont="1" applyFill="1" applyBorder="1" applyAlignment="1">
      <alignment horizontal="left" vertical="center" shrinkToFit="1"/>
    </xf>
    <xf numFmtId="0" fontId="0" fillId="0" borderId="40" xfId="0" applyFont="1" applyBorder="1" applyAlignment="1">
      <alignment vertical="center"/>
    </xf>
    <xf numFmtId="0" fontId="29" fillId="0" borderId="26" xfId="0" applyFont="1" applyBorder="1" applyAlignment="1">
      <alignment horizontal="left" vertical="center" shrinkToFit="1"/>
    </xf>
    <xf numFmtId="0" fontId="29" fillId="25" borderId="41" xfId="0" applyFont="1" applyFill="1" applyBorder="1" applyAlignment="1">
      <alignment horizontal="left" vertical="center" shrinkToFit="1"/>
    </xf>
    <xf numFmtId="0" fontId="29" fillId="25" borderId="42" xfId="0" applyFont="1" applyFill="1" applyBorder="1" applyAlignment="1">
      <alignment horizontal="left" vertical="center" shrinkToFit="1"/>
    </xf>
    <xf numFmtId="0" fontId="29" fillId="25" borderId="43" xfId="0" applyFont="1" applyFill="1" applyBorder="1" applyAlignment="1">
      <alignment horizontal="left" vertical="center" shrinkToFit="1"/>
    </xf>
    <xf numFmtId="0" fontId="1" fillId="0" borderId="40" xfId="0" applyFont="1" applyBorder="1" applyAlignment="1">
      <alignment vertical="center"/>
    </xf>
    <xf numFmtId="0" fontId="23" fillId="0" borderId="26" xfId="0" applyFont="1" applyBorder="1" applyAlignment="1">
      <alignment horizontal="left" vertical="center" shrinkToFit="1"/>
    </xf>
    <xf numFmtId="0" fontId="29" fillId="24" borderId="44" xfId="0" applyFont="1" applyFill="1" applyBorder="1" applyAlignment="1">
      <alignment horizontal="center" vertical="center" shrinkToFit="1"/>
    </xf>
    <xf numFmtId="0" fontId="29" fillId="25" borderId="38" xfId="0" applyFont="1" applyFill="1" applyBorder="1" applyAlignment="1">
      <alignment vertical="center" textRotation="180" shrinkToFit="1"/>
    </xf>
    <xf numFmtId="0" fontId="29" fillId="24" borderId="45" xfId="0" applyFont="1" applyFill="1" applyBorder="1" applyAlignment="1">
      <alignment horizontal="center" vertical="center" shrinkToFit="1"/>
    </xf>
    <xf numFmtId="0" fontId="29" fillId="24" borderId="46" xfId="0" applyFont="1" applyFill="1" applyBorder="1" applyAlignment="1">
      <alignment horizontal="center" vertical="center" shrinkToFit="1"/>
    </xf>
    <xf numFmtId="0" fontId="29" fillId="0" borderId="20" xfId="0" applyFont="1" applyBorder="1" applyAlignment="1">
      <alignment horizontal="left" vertical="center" shrinkToFit="1"/>
    </xf>
    <xf numFmtId="0" fontId="28" fillId="24" borderId="45" xfId="0" applyFont="1" applyFill="1" applyBorder="1" applyAlignment="1">
      <alignment horizontal="center" vertical="center" wrapText="1" shrinkToFit="1"/>
    </xf>
    <xf numFmtId="0" fontId="29" fillId="0" borderId="23" xfId="0" applyFont="1" applyBorder="1" applyAlignment="1">
      <alignment horizontal="left" vertical="center" shrinkToFit="1"/>
    </xf>
    <xf numFmtId="0" fontId="23" fillId="25" borderId="38" xfId="0" applyFont="1" applyFill="1" applyBorder="1" applyAlignment="1">
      <alignment vertical="center" textRotation="180" shrinkToFit="1"/>
    </xf>
    <xf numFmtId="0" fontId="23" fillId="25" borderId="23" xfId="0" applyFont="1" applyFill="1" applyBorder="1" applyAlignment="1">
      <alignment horizontal="left" vertical="center" shrinkToFit="1"/>
    </xf>
    <xf numFmtId="0" fontId="1" fillId="25" borderId="0" xfId="0" applyFont="1" applyFill="1" applyAlignment="1">
      <alignment vertical="center"/>
    </xf>
    <xf numFmtId="0" fontId="23" fillId="24" borderId="46" xfId="0" applyFont="1" applyFill="1" applyBorder="1" applyAlignment="1">
      <alignment horizontal="center" vertical="center" shrinkToFit="1"/>
    </xf>
    <xf numFmtId="0" fontId="23" fillId="25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30" xfId="0" applyFont="1" applyBorder="1" applyAlignment="1">
      <alignment horizontal="left" vertical="center" shrinkToFit="1"/>
    </xf>
    <xf numFmtId="0" fontId="23" fillId="24" borderId="45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left" vertical="center" shrinkToFit="1"/>
    </xf>
    <xf numFmtId="0" fontId="28" fillId="0" borderId="47" xfId="0" applyFont="1" applyFill="1" applyBorder="1" applyAlignment="1">
      <alignment horizontal="center" vertical="center" shrinkToFit="1"/>
    </xf>
    <xf numFmtId="0" fontId="23" fillId="24" borderId="48" xfId="0" applyFont="1" applyFill="1" applyBorder="1" applyAlignment="1">
      <alignment horizontal="center" vertical="center" shrinkToFit="1"/>
    </xf>
    <xf numFmtId="0" fontId="23" fillId="25" borderId="38" xfId="0" applyFont="1" applyFill="1" applyBorder="1" applyAlignment="1">
      <alignment horizontal="left" vertical="center" shrinkToFit="1"/>
    </xf>
    <xf numFmtId="0" fontId="23" fillId="24" borderId="49" xfId="0" applyFont="1" applyFill="1" applyBorder="1" applyAlignment="1">
      <alignment horizontal="center" vertical="center" shrinkToFit="1"/>
    </xf>
    <xf numFmtId="0" fontId="1" fillId="25" borderId="38" xfId="0" applyFont="1" applyFill="1" applyBorder="1" applyAlignment="1">
      <alignment vertical="center" shrinkToFit="1"/>
    </xf>
    <xf numFmtId="0" fontId="1" fillId="0" borderId="38" xfId="0" applyFont="1" applyBorder="1" applyAlignment="1">
      <alignment vertical="center" shrinkToFit="1"/>
    </xf>
    <xf numFmtId="0" fontId="23" fillId="0" borderId="38" xfId="0" applyFont="1" applyBorder="1" applyAlignment="1">
      <alignment horizontal="left" vertical="center" shrinkToFit="1"/>
    </xf>
    <xf numFmtId="0" fontId="23" fillId="0" borderId="39" xfId="0" applyFont="1" applyFill="1" applyBorder="1" applyAlignment="1">
      <alignment vertical="center" textRotation="180" shrinkToFit="1"/>
    </xf>
    <xf numFmtId="0" fontId="25" fillId="0" borderId="50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 shrinkToFit="1"/>
    </xf>
    <xf numFmtId="0" fontId="23" fillId="24" borderId="51" xfId="0" applyFont="1" applyFill="1" applyBorder="1" applyAlignment="1">
      <alignment horizontal="center" vertical="center" shrinkToFit="1"/>
    </xf>
    <xf numFmtId="0" fontId="23" fillId="24" borderId="24" xfId="0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vertical="center" textRotation="180" shrinkToFit="1"/>
    </xf>
    <xf numFmtId="0" fontId="29" fillId="24" borderId="24" xfId="0" applyFont="1" applyFill="1" applyBorder="1" applyAlignment="1">
      <alignment horizontal="center" vertical="center" shrinkToFit="1"/>
    </xf>
    <xf numFmtId="0" fontId="29" fillId="24" borderId="49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vertical="center" textRotation="180" shrinkToFit="1"/>
    </xf>
    <xf numFmtId="0" fontId="29" fillId="24" borderId="51" xfId="0" applyFont="1" applyFill="1" applyBorder="1" applyAlignment="1">
      <alignment horizontal="center" vertical="center" shrinkToFit="1"/>
    </xf>
    <xf numFmtId="0" fontId="29" fillId="0" borderId="30" xfId="0" applyFont="1" applyBorder="1" applyAlignment="1">
      <alignment horizontal="left" vertical="center" shrinkToFit="1"/>
    </xf>
    <xf numFmtId="0" fontId="23" fillId="24" borderId="5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horizontal="right"/>
    </xf>
    <xf numFmtId="0" fontId="23" fillId="24" borderId="44" xfId="0" applyFont="1" applyFill="1" applyBorder="1" applyAlignment="1">
      <alignment horizontal="center" vertical="center" shrinkToFit="1"/>
    </xf>
    <xf numFmtId="0" fontId="1" fillId="0" borderId="55" xfId="0" applyFont="1" applyBorder="1" applyAlignment="1">
      <alignment horizontal="right"/>
    </xf>
    <xf numFmtId="0" fontId="29" fillId="25" borderId="32" xfId="0" applyFont="1" applyFill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wrapText="1" shrinkToFit="1"/>
    </xf>
    <xf numFmtId="0" fontId="29" fillId="0" borderId="32" xfId="0" applyFont="1" applyBorder="1" applyAlignment="1">
      <alignment horizontal="left" vertical="center" shrinkToFit="1"/>
    </xf>
    <xf numFmtId="0" fontId="32" fillId="0" borderId="56" xfId="0" applyFont="1" applyBorder="1" applyAlignment="1">
      <alignment horizontal="center"/>
    </xf>
    <xf numFmtId="0" fontId="32" fillId="0" borderId="5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24" borderId="58" xfId="0" applyFont="1" applyFill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/>
    </xf>
    <xf numFmtId="0" fontId="29" fillId="24" borderId="59" xfId="0" applyFont="1" applyFill="1" applyBorder="1" applyAlignment="1">
      <alignment horizontal="center" vertical="center" shrinkToFit="1"/>
    </xf>
    <xf numFmtId="0" fontId="29" fillId="24" borderId="60" xfId="0" applyFont="1" applyFill="1" applyBorder="1" applyAlignment="1">
      <alignment horizontal="center" vertical="center" shrinkToFit="1"/>
    </xf>
    <xf numFmtId="0" fontId="38" fillId="25" borderId="19" xfId="0" applyFont="1" applyFill="1" applyBorder="1" applyAlignment="1">
      <alignment horizontal="left" vertical="center" shrinkToFit="1"/>
    </xf>
    <xf numFmtId="0" fontId="47" fillId="0" borderId="19" xfId="0" applyFont="1" applyBorder="1" applyAlignment="1">
      <alignment horizontal="left" vertical="center" shrinkToFit="1"/>
    </xf>
    <xf numFmtId="0" fontId="47" fillId="0" borderId="19" xfId="0" applyFont="1" applyFill="1" applyBorder="1" applyAlignment="1">
      <alignment horizontal="left" vertical="center" shrinkToFit="1"/>
    </xf>
    <xf numFmtId="0" fontId="47" fillId="25" borderId="19" xfId="0" applyFont="1" applyFill="1" applyBorder="1" applyAlignment="1">
      <alignment horizontal="left" vertical="center" shrinkToFit="1"/>
    </xf>
    <xf numFmtId="0" fontId="0" fillId="0" borderId="61" xfId="0" applyFont="1" applyBorder="1" applyAlignment="1">
      <alignment vertical="center"/>
    </xf>
    <xf numFmtId="0" fontId="0" fillId="0" borderId="39" xfId="0" applyFont="1" applyBorder="1" applyAlignment="1">
      <alignment vertical="center" shrinkToFit="1"/>
    </xf>
    <xf numFmtId="0" fontId="29" fillId="25" borderId="30" xfId="0" applyFont="1" applyFill="1" applyBorder="1" applyAlignment="1">
      <alignment horizontal="left" vertical="center" shrinkToFit="1"/>
    </xf>
    <xf numFmtId="0" fontId="29" fillId="25" borderId="26" xfId="0" applyFont="1" applyFill="1" applyBorder="1" applyAlignment="1">
      <alignment horizontal="left" vertical="center" shrinkToFit="1"/>
    </xf>
    <xf numFmtId="0" fontId="47" fillId="0" borderId="19" xfId="0" applyFont="1" applyFill="1" applyBorder="1" applyAlignment="1">
      <alignment vertical="center" textRotation="180" shrinkToFit="1"/>
    </xf>
    <xf numFmtId="0" fontId="0" fillId="25" borderId="19" xfId="0" applyFont="1" applyFill="1" applyBorder="1" applyAlignment="1">
      <alignment horizontal="left" vertical="center" shrinkToFit="1"/>
    </xf>
    <xf numFmtId="0" fontId="48" fillId="0" borderId="19" xfId="0" applyFont="1" applyBorder="1" applyAlignment="1">
      <alignment horizontal="left" vertical="center" shrinkToFit="1"/>
    </xf>
    <xf numFmtId="0" fontId="46" fillId="25" borderId="19" xfId="0" applyFont="1" applyFill="1" applyBorder="1" applyAlignment="1">
      <alignment vertical="center" textRotation="180" shrinkToFit="1"/>
    </xf>
    <xf numFmtId="0" fontId="49" fillId="25" borderId="19" xfId="0" applyFont="1" applyFill="1" applyBorder="1" applyAlignment="1">
      <alignment horizontal="left" vertical="center" shrinkToFit="1"/>
    </xf>
    <xf numFmtId="0" fontId="29" fillId="0" borderId="62" xfId="0" applyFont="1" applyBorder="1" applyAlignment="1">
      <alignment horizontal="left" vertical="center" shrinkToFit="1"/>
    </xf>
    <xf numFmtId="0" fontId="29" fillId="0" borderId="63" xfId="0" applyFont="1" applyBorder="1" applyAlignment="1">
      <alignment vertical="center"/>
    </xf>
    <xf numFmtId="0" fontId="29" fillId="0" borderId="64" xfId="0" applyFont="1" applyBorder="1" applyAlignment="1">
      <alignment vertical="center"/>
    </xf>
    <xf numFmtId="0" fontId="29" fillId="0" borderId="65" xfId="0" applyFont="1" applyBorder="1" applyAlignment="1">
      <alignment horizontal="left" vertical="center" shrinkToFit="1"/>
    </xf>
    <xf numFmtId="0" fontId="29" fillId="0" borderId="66" xfId="0" applyFont="1" applyFill="1" applyBorder="1" applyAlignment="1">
      <alignment horizontal="left" vertical="center" shrinkToFit="1"/>
    </xf>
    <xf numFmtId="0" fontId="29" fillId="0" borderId="37" xfId="0" applyFont="1" applyBorder="1" applyAlignment="1">
      <alignment horizontal="left" vertical="center" shrinkToFit="1"/>
    </xf>
    <xf numFmtId="0" fontId="46" fillId="0" borderId="19" xfId="0" applyFont="1" applyFill="1" applyBorder="1" applyAlignment="1">
      <alignment horizontal="left" vertical="center" shrinkToFit="1"/>
    </xf>
    <xf numFmtId="0" fontId="29" fillId="0" borderId="42" xfId="0" applyFont="1" applyFill="1" applyBorder="1" applyAlignment="1">
      <alignment vertical="center" textRotation="180" shrinkToFit="1"/>
    </xf>
    <xf numFmtId="0" fontId="29" fillId="0" borderId="42" xfId="0" applyFont="1" applyBorder="1" applyAlignment="1">
      <alignment horizontal="left" vertical="center" shrinkToFit="1"/>
    </xf>
    <xf numFmtId="0" fontId="47" fillId="25" borderId="42" xfId="0" applyFont="1" applyFill="1" applyBorder="1" applyAlignment="1">
      <alignment horizontal="left" vertical="center" shrinkToFit="1"/>
    </xf>
    <xf numFmtId="0" fontId="29" fillId="25" borderId="66" xfId="0" applyFont="1" applyFill="1" applyBorder="1" applyAlignment="1">
      <alignment horizontal="left" vertical="center" shrinkToFit="1"/>
    </xf>
    <xf numFmtId="0" fontId="29" fillId="25" borderId="67" xfId="0" applyFont="1" applyFill="1" applyBorder="1" applyAlignment="1">
      <alignment horizontal="left" vertical="center" shrinkToFit="1"/>
    </xf>
    <xf numFmtId="0" fontId="29" fillId="25" borderId="68" xfId="0" applyFont="1" applyFill="1" applyBorder="1" applyAlignment="1">
      <alignment horizontal="left" vertical="center" shrinkToFit="1"/>
    </xf>
    <xf numFmtId="0" fontId="29" fillId="0" borderId="69" xfId="0" applyFont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0" fillId="0" borderId="38" xfId="0" applyFont="1" applyBorder="1" applyAlignment="1">
      <alignment vertical="center" shrinkToFit="1"/>
    </xf>
    <xf numFmtId="0" fontId="29" fillId="25" borderId="55" xfId="0" applyFont="1" applyFill="1" applyBorder="1" applyAlignment="1">
      <alignment horizontal="left" vertical="center" shrinkToFit="1"/>
    </xf>
    <xf numFmtId="0" fontId="29" fillId="25" borderId="42" xfId="0" applyFont="1" applyFill="1" applyBorder="1" applyAlignment="1">
      <alignment vertical="center" textRotation="180" shrinkToFit="1"/>
    </xf>
    <xf numFmtId="0" fontId="46" fillId="0" borderId="19" xfId="0" applyFont="1" applyFill="1" applyBorder="1" applyAlignment="1">
      <alignment vertical="center" textRotation="180" shrinkToFit="1"/>
    </xf>
    <xf numFmtId="0" fontId="47" fillId="25" borderId="19" xfId="0" applyFont="1" applyFill="1" applyBorder="1" applyAlignment="1">
      <alignment vertical="center" textRotation="180" shrinkToFit="1"/>
    </xf>
    <xf numFmtId="0" fontId="0" fillId="25" borderId="0" xfId="0" applyFont="1" applyFill="1" applyAlignment="1">
      <alignment vertical="center"/>
    </xf>
    <xf numFmtId="0" fontId="0" fillId="25" borderId="38" xfId="0" applyFont="1" applyFill="1" applyBorder="1" applyAlignment="1">
      <alignment vertical="center" shrinkToFit="1"/>
    </xf>
    <xf numFmtId="0" fontId="29" fillId="0" borderId="70" xfId="0" applyFont="1" applyBorder="1" applyAlignment="1">
      <alignment horizontal="left" vertical="center" shrinkToFit="1"/>
    </xf>
    <xf numFmtId="0" fontId="29" fillId="0" borderId="71" xfId="0" applyFont="1" applyBorder="1" applyAlignment="1">
      <alignment horizontal="left" vertical="center" shrinkToFit="1"/>
    </xf>
    <xf numFmtId="0" fontId="48" fillId="25" borderId="19" xfId="0" applyFont="1" applyFill="1" applyBorder="1" applyAlignment="1">
      <alignment horizontal="left" vertical="center" shrinkToFit="1"/>
    </xf>
    <xf numFmtId="0" fontId="46" fillId="0" borderId="19" xfId="0" applyFont="1" applyBorder="1" applyAlignment="1">
      <alignment horizontal="left" vertical="center" shrinkToFit="1"/>
    </xf>
    <xf numFmtId="0" fontId="1" fillId="0" borderId="63" xfId="0" applyFont="1" applyBorder="1" applyAlignment="1">
      <alignment vertical="center" shrinkToFit="1"/>
    </xf>
    <xf numFmtId="0" fontId="1" fillId="0" borderId="64" xfId="0" applyFont="1" applyBorder="1" applyAlignment="1">
      <alignment vertical="center" shrinkToFit="1"/>
    </xf>
    <xf numFmtId="0" fontId="47" fillId="25" borderId="0" xfId="0" applyFont="1" applyFill="1" applyAlignment="1">
      <alignment vertical="center"/>
    </xf>
    <xf numFmtId="0" fontId="47" fillId="25" borderId="0" xfId="0" applyFont="1" applyFill="1" applyAlignment="1">
      <alignment horizontal="left" vertical="center"/>
    </xf>
    <xf numFmtId="0" fontId="47" fillId="0" borderId="72" xfId="0" applyFont="1" applyBorder="1" applyAlignment="1">
      <alignment horizontal="left" vertical="center" shrinkToFit="1"/>
    </xf>
    <xf numFmtId="0" fontId="23" fillId="0" borderId="73" xfId="0" applyFont="1" applyFill="1" applyBorder="1" applyAlignment="1">
      <alignment vertical="center" textRotation="180" shrinkToFit="1"/>
    </xf>
    <xf numFmtId="0" fontId="47" fillId="0" borderId="74" xfId="0" applyFont="1" applyBorder="1" applyAlignment="1">
      <alignment horizontal="left" vertical="center" shrinkToFit="1"/>
    </xf>
    <xf numFmtId="0" fontId="23" fillId="25" borderId="75" xfId="0" applyFont="1" applyFill="1" applyBorder="1" applyAlignment="1">
      <alignment horizontal="left" vertical="center" shrinkToFit="1"/>
    </xf>
    <xf numFmtId="0" fontId="29" fillId="25" borderId="75" xfId="0" applyFont="1" applyFill="1" applyBorder="1" applyAlignment="1">
      <alignment horizontal="left" vertical="center" shrinkToFit="1"/>
    </xf>
    <xf numFmtId="0" fontId="29" fillId="25" borderId="76" xfId="0" applyFont="1" applyFill="1" applyBorder="1" applyAlignment="1">
      <alignment horizontal="left" vertical="center" shrinkToFit="1"/>
    </xf>
    <xf numFmtId="0" fontId="50" fillId="25" borderId="23" xfId="0" applyFont="1" applyFill="1" applyBorder="1" applyAlignment="1">
      <alignment horizontal="left" vertical="center" shrinkToFit="1"/>
    </xf>
    <xf numFmtId="0" fontId="50" fillId="25" borderId="19" xfId="0" applyFont="1" applyFill="1" applyBorder="1" applyAlignment="1">
      <alignment horizontal="left" vertical="center" shrinkToFit="1"/>
    </xf>
    <xf numFmtId="0" fontId="50" fillId="25" borderId="39" xfId="0" applyFont="1" applyFill="1" applyBorder="1" applyAlignment="1">
      <alignment horizontal="left" vertical="center" shrinkToFit="1"/>
    </xf>
    <xf numFmtId="0" fontId="50" fillId="25" borderId="39" xfId="0" applyFont="1" applyFill="1" applyBorder="1" applyAlignment="1">
      <alignment vertical="center" textRotation="180" shrinkToFit="1"/>
    </xf>
    <xf numFmtId="0" fontId="50" fillId="25" borderId="29" xfId="0" applyFont="1" applyFill="1" applyBorder="1" applyAlignment="1">
      <alignment horizontal="left" vertical="center" shrinkToFit="1"/>
    </xf>
    <xf numFmtId="0" fontId="46" fillId="25" borderId="20" xfId="0" applyFont="1" applyFill="1" applyBorder="1" applyAlignment="1">
      <alignment horizontal="left" vertical="center" shrinkToFit="1"/>
    </xf>
    <xf numFmtId="0" fontId="46" fillId="25" borderId="38" xfId="0" applyFont="1" applyFill="1" applyBorder="1" applyAlignment="1">
      <alignment vertical="center" textRotation="180" shrinkToFit="1"/>
    </xf>
    <xf numFmtId="0" fontId="46" fillId="25" borderId="0" xfId="0" applyFont="1" applyFill="1" applyBorder="1" applyAlignment="1">
      <alignment horizontal="left" vertical="center" shrinkToFit="1"/>
    </xf>
    <xf numFmtId="0" fontId="47" fillId="25" borderId="20" xfId="0" applyFont="1" applyFill="1" applyBorder="1" applyAlignment="1">
      <alignment horizontal="left" vertical="center" shrinkToFit="1"/>
    </xf>
    <xf numFmtId="0" fontId="23" fillId="24" borderId="77" xfId="0" applyFont="1" applyFill="1" applyBorder="1" applyAlignment="1">
      <alignment horizontal="center" vertical="center" shrinkToFit="1"/>
    </xf>
    <xf numFmtId="0" fontId="23" fillId="24" borderId="59" xfId="0" applyFont="1" applyFill="1" applyBorder="1" applyAlignment="1">
      <alignment horizontal="center" vertical="center" shrinkToFit="1"/>
    </xf>
    <xf numFmtId="0" fontId="23" fillId="24" borderId="78" xfId="0" applyFont="1" applyFill="1" applyBorder="1" applyAlignment="1">
      <alignment horizontal="center" vertical="center" shrinkToFit="1"/>
    </xf>
    <xf numFmtId="0" fontId="23" fillId="24" borderId="79" xfId="0" applyFont="1" applyFill="1" applyBorder="1" applyAlignment="1">
      <alignment horizontal="center" vertical="center" shrinkToFit="1"/>
    </xf>
    <xf numFmtId="0" fontId="23" fillId="24" borderId="80" xfId="0" applyFont="1" applyFill="1" applyBorder="1" applyAlignment="1">
      <alignment horizontal="center" vertical="center" shrinkToFit="1"/>
    </xf>
    <xf numFmtId="0" fontId="23" fillId="24" borderId="81" xfId="0" applyFont="1" applyFill="1" applyBorder="1" applyAlignment="1">
      <alignment horizontal="center" vertical="center" shrinkToFit="1"/>
    </xf>
    <xf numFmtId="0" fontId="23" fillId="24" borderId="60" xfId="0" applyFont="1" applyFill="1" applyBorder="1" applyAlignment="1">
      <alignment horizontal="center" vertical="center" shrinkToFit="1"/>
    </xf>
    <xf numFmtId="0" fontId="23" fillId="24" borderId="82" xfId="0" applyFont="1" applyFill="1" applyBorder="1" applyAlignment="1">
      <alignment horizontal="center" vertical="center" shrinkToFit="1"/>
    </xf>
    <xf numFmtId="0" fontId="46" fillId="25" borderId="38" xfId="0" applyFont="1" applyFill="1" applyBorder="1" applyAlignment="1">
      <alignment horizontal="left" vertical="center" shrinkToFit="1"/>
    </xf>
    <xf numFmtId="0" fontId="29" fillId="24" borderId="83" xfId="0" applyFont="1" applyFill="1" applyBorder="1" applyAlignment="1">
      <alignment horizontal="center" vertical="center" shrinkToFit="1"/>
    </xf>
    <xf numFmtId="0" fontId="29" fillId="24" borderId="84" xfId="0" applyFont="1" applyFill="1" applyBorder="1" applyAlignment="1">
      <alignment horizontal="center" vertical="center" shrinkToFit="1"/>
    </xf>
    <xf numFmtId="0" fontId="23" fillId="25" borderId="0" xfId="0" applyFont="1" applyFill="1" applyAlignment="1">
      <alignment horizontal="left" vertical="center"/>
    </xf>
    <xf numFmtId="0" fontId="32" fillId="25" borderId="17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0" fontId="32" fillId="25" borderId="57" xfId="0" applyFont="1" applyFill="1" applyBorder="1" applyAlignment="1">
      <alignment horizontal="center" vertical="center"/>
    </xf>
    <xf numFmtId="0" fontId="23" fillId="0" borderId="75" xfId="0" applyFont="1" applyBorder="1" applyAlignment="1">
      <alignment horizontal="left" vertical="center" shrinkToFit="1"/>
    </xf>
    <xf numFmtId="0" fontId="47" fillId="0" borderId="20" xfId="0" applyFont="1" applyFill="1" applyBorder="1" applyAlignment="1">
      <alignment horizontal="left" vertical="center" shrinkToFit="1"/>
    </xf>
    <xf numFmtId="0" fontId="47" fillId="25" borderId="38" xfId="0" applyFont="1" applyFill="1" applyBorder="1" applyAlignment="1">
      <alignment horizontal="left" vertical="center" shrinkToFit="1"/>
    </xf>
    <xf numFmtId="0" fontId="47" fillId="25" borderId="23" xfId="0" applyFont="1" applyFill="1" applyBorder="1" applyAlignment="1">
      <alignment horizontal="left" vertical="center" shrinkToFit="1"/>
    </xf>
    <xf numFmtId="0" fontId="24" fillId="26" borderId="15" xfId="0" applyFont="1" applyFill="1" applyBorder="1" applyAlignment="1">
      <alignment horizontal="center"/>
    </xf>
    <xf numFmtId="0" fontId="24" fillId="26" borderId="18" xfId="0" applyFont="1" applyFill="1" applyBorder="1" applyAlignment="1">
      <alignment horizontal="center"/>
    </xf>
    <xf numFmtId="0" fontId="0" fillId="26" borderId="15" xfId="0" applyFont="1" applyFill="1" applyBorder="1" applyAlignment="1">
      <alignment horizontal="center" vertical="center" shrinkToFit="1"/>
    </xf>
    <xf numFmtId="0" fontId="1" fillId="26" borderId="28" xfId="0" applyFont="1" applyFill="1" applyBorder="1" applyAlignment="1">
      <alignment horizontal="center" vertical="center" shrinkToFit="1"/>
    </xf>
    <xf numFmtId="0" fontId="23" fillId="27" borderId="36" xfId="0" applyFont="1" applyFill="1" applyBorder="1" applyAlignment="1">
      <alignment horizontal="center" vertical="center" shrinkToFit="1"/>
    </xf>
    <xf numFmtId="0" fontId="23" fillId="27" borderId="46" xfId="0" applyFont="1" applyFill="1" applyBorder="1" applyAlignment="1">
      <alignment horizontal="center" vertical="center" shrinkToFit="1"/>
    </xf>
    <xf numFmtId="0" fontId="23" fillId="27" borderId="49" xfId="0" applyFont="1" applyFill="1" applyBorder="1" applyAlignment="1">
      <alignment horizontal="center" vertical="center" shrinkToFit="1"/>
    </xf>
    <xf numFmtId="0" fontId="23" fillId="27" borderId="45" xfId="0" applyFont="1" applyFill="1" applyBorder="1" applyAlignment="1">
      <alignment horizontal="center" vertical="center" shrinkToFit="1"/>
    </xf>
    <xf numFmtId="0" fontId="23" fillId="27" borderId="60" xfId="0" applyFont="1" applyFill="1" applyBorder="1" applyAlignment="1">
      <alignment horizontal="center" vertical="center" shrinkToFit="1"/>
    </xf>
    <xf numFmtId="0" fontId="23" fillId="27" borderId="51" xfId="0" applyFont="1" applyFill="1" applyBorder="1" applyAlignment="1">
      <alignment horizontal="center" vertical="center" shrinkToFit="1"/>
    </xf>
    <xf numFmtId="0" fontId="40" fillId="0" borderId="60" xfId="33" applyFont="1" applyBorder="1" applyAlignment="1">
      <alignment vertical="center"/>
      <protection/>
    </xf>
    <xf numFmtId="0" fontId="40" fillId="0" borderId="75" xfId="33" applyFont="1" applyBorder="1" applyAlignment="1">
      <alignment vertical="center"/>
      <protection/>
    </xf>
    <xf numFmtId="0" fontId="23" fillId="27" borderId="83" xfId="0" applyFont="1" applyFill="1" applyBorder="1" applyAlignment="1">
      <alignment horizontal="center" vertical="center" shrinkToFit="1"/>
    </xf>
    <xf numFmtId="0" fontId="29" fillId="24" borderId="85" xfId="0" applyFont="1" applyFill="1" applyBorder="1" applyAlignment="1">
      <alignment horizontal="center" vertical="center" shrinkToFit="1"/>
    </xf>
    <xf numFmtId="0" fontId="29" fillId="24" borderId="42" xfId="0" applyFont="1" applyFill="1" applyBorder="1" applyAlignment="1">
      <alignment horizontal="center" vertical="center" shrinkToFit="1"/>
    </xf>
    <xf numFmtId="0" fontId="29" fillId="0" borderId="54" xfId="0" applyFont="1" applyBorder="1" applyAlignment="1">
      <alignment horizontal="left" vertical="center" shrinkToFit="1"/>
    </xf>
    <xf numFmtId="0" fontId="29" fillId="0" borderId="42" xfId="0" applyFont="1" applyFill="1" applyBorder="1" applyAlignment="1">
      <alignment horizontal="left" vertical="center" shrinkToFit="1"/>
    </xf>
    <xf numFmtId="0" fontId="29" fillId="0" borderId="55" xfId="0" applyFont="1" applyBorder="1" applyAlignment="1">
      <alignment horizontal="left" vertical="center" shrinkToFit="1"/>
    </xf>
    <xf numFmtId="0" fontId="29" fillId="24" borderId="86" xfId="0" applyFont="1" applyFill="1" applyBorder="1" applyAlignment="1">
      <alignment horizontal="center" vertical="center" shrinkToFit="1"/>
    </xf>
    <xf numFmtId="0" fontId="29" fillId="24" borderId="34" xfId="0" applyFont="1" applyFill="1" applyBorder="1" applyAlignment="1">
      <alignment horizontal="center" vertical="center" shrinkToFit="1"/>
    </xf>
    <xf numFmtId="0" fontId="46" fillId="25" borderId="23" xfId="0" applyFont="1" applyFill="1" applyBorder="1" applyAlignment="1">
      <alignment vertical="center" textRotation="180" shrinkToFit="1"/>
    </xf>
    <xf numFmtId="0" fontId="49" fillId="25" borderId="23" xfId="0" applyFont="1" applyFill="1" applyBorder="1" applyAlignment="1">
      <alignment horizontal="left" vertical="center" shrinkToFit="1"/>
    </xf>
    <xf numFmtId="0" fontId="29" fillId="24" borderId="48" xfId="0" applyFont="1" applyFill="1" applyBorder="1" applyAlignment="1">
      <alignment horizontal="center" vertical="center" shrinkToFit="1"/>
    </xf>
    <xf numFmtId="0" fontId="46" fillId="25" borderId="39" xfId="0" applyFont="1" applyFill="1" applyBorder="1" applyAlignment="1">
      <alignment horizontal="left" vertical="center" shrinkToFit="1"/>
    </xf>
    <xf numFmtId="0" fontId="23" fillId="24" borderId="32" xfId="0" applyFont="1" applyFill="1" applyBorder="1" applyAlignment="1">
      <alignment horizontal="center" vertical="center" shrinkToFit="1"/>
    </xf>
    <xf numFmtId="0" fontId="23" fillId="0" borderId="69" xfId="0" applyFont="1" applyBorder="1" applyAlignment="1">
      <alignment horizontal="left" vertical="center" shrinkToFit="1"/>
    </xf>
    <xf numFmtId="0" fontId="23" fillId="0" borderId="37" xfId="0" applyFont="1" applyBorder="1" applyAlignment="1">
      <alignment horizontal="left" vertical="center" shrinkToFit="1"/>
    </xf>
    <xf numFmtId="0" fontId="23" fillId="0" borderId="69" xfId="0" applyFont="1" applyFill="1" applyBorder="1" applyAlignment="1">
      <alignment horizontal="left" vertical="center" shrinkToFit="1"/>
    </xf>
    <xf numFmtId="0" fontId="23" fillId="0" borderId="41" xfId="0" applyFont="1" applyBorder="1" applyAlignment="1">
      <alignment horizontal="left" vertical="center" shrinkToFit="1"/>
    </xf>
    <xf numFmtId="0" fontId="23" fillId="0" borderId="42" xfId="0" applyFont="1" applyBorder="1" applyAlignment="1">
      <alignment horizontal="left" vertical="center" shrinkToFit="1"/>
    </xf>
    <xf numFmtId="0" fontId="23" fillId="24" borderId="87" xfId="0" applyFont="1" applyFill="1" applyBorder="1" applyAlignment="1">
      <alignment horizontal="center" vertical="center" shrinkToFit="1"/>
    </xf>
    <xf numFmtId="0" fontId="23" fillId="0" borderId="70" xfId="0" applyFont="1" applyBorder="1" applyAlignment="1">
      <alignment horizontal="left" vertical="center" shrinkToFit="1"/>
    </xf>
    <xf numFmtId="0" fontId="23" fillId="0" borderId="71" xfId="0" applyFont="1" applyBorder="1" applyAlignment="1">
      <alignment horizontal="left" vertical="center" shrinkToFit="1"/>
    </xf>
    <xf numFmtId="0" fontId="23" fillId="27" borderId="88" xfId="0" applyFont="1" applyFill="1" applyBorder="1" applyAlignment="1">
      <alignment horizontal="center" vertical="center" shrinkToFit="1"/>
    </xf>
    <xf numFmtId="0" fontId="29" fillId="24" borderId="58" xfId="0" applyFont="1" applyFill="1" applyBorder="1" applyAlignment="1">
      <alignment horizontal="center" vertical="center" shrinkToFit="1"/>
    </xf>
    <xf numFmtId="0" fontId="23" fillId="24" borderId="88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left" vertical="center" shrinkToFit="1"/>
    </xf>
    <xf numFmtId="0" fontId="29" fillId="24" borderId="32" xfId="0" applyFont="1" applyFill="1" applyBorder="1" applyAlignment="1">
      <alignment horizontal="center" vertical="center" shrinkToFit="1"/>
    </xf>
    <xf numFmtId="0" fontId="29" fillId="24" borderId="16" xfId="0" applyFont="1" applyFill="1" applyBorder="1" applyAlignment="1">
      <alignment horizontal="center" vertical="center" shrinkToFit="1"/>
    </xf>
    <xf numFmtId="0" fontId="29" fillId="24" borderId="75" xfId="0" applyFont="1" applyFill="1" applyBorder="1" applyAlignment="1">
      <alignment horizontal="center" vertical="center" shrinkToFit="1"/>
    </xf>
    <xf numFmtId="0" fontId="29" fillId="0" borderId="67" xfId="0" applyFont="1" applyFill="1" applyBorder="1" applyAlignment="1">
      <alignment horizontal="left" vertical="center" shrinkToFit="1"/>
    </xf>
    <xf numFmtId="0" fontId="29" fillId="0" borderId="68" xfId="0" applyFont="1" applyBorder="1" applyAlignment="1">
      <alignment horizontal="left" vertical="center" shrinkToFit="1"/>
    </xf>
    <xf numFmtId="0" fontId="0" fillId="0" borderId="89" xfId="0" applyFont="1" applyBorder="1" applyAlignment="1">
      <alignment vertical="center"/>
    </xf>
    <xf numFmtId="0" fontId="29" fillId="0" borderId="66" xfId="0" applyFont="1" applyBorder="1" applyAlignment="1">
      <alignment horizontal="left" vertical="center" shrinkToFit="1"/>
    </xf>
    <xf numFmtId="0" fontId="29" fillId="0" borderId="75" xfId="0" applyFont="1" applyBorder="1" applyAlignment="1">
      <alignment horizontal="left" vertical="center" shrinkToFit="1"/>
    </xf>
    <xf numFmtId="0" fontId="46" fillId="25" borderId="23" xfId="0" applyFont="1" applyFill="1" applyBorder="1" applyAlignment="1">
      <alignment horizontal="left" vertical="center" shrinkToFit="1"/>
    </xf>
    <xf numFmtId="0" fontId="29" fillId="24" borderId="35" xfId="0" applyFont="1" applyFill="1" applyBorder="1" applyAlignment="1">
      <alignment horizontal="center" vertical="center" shrinkToFit="1"/>
    </xf>
    <xf numFmtId="0" fontId="29" fillId="24" borderId="90" xfId="0" applyFont="1" applyFill="1" applyBorder="1" applyAlignment="1">
      <alignment horizontal="center" vertical="center" shrinkToFit="1"/>
    </xf>
    <xf numFmtId="0" fontId="29" fillId="24" borderId="91" xfId="0" applyFont="1" applyFill="1" applyBorder="1" applyAlignment="1">
      <alignment horizontal="center" vertical="center" shrinkToFit="1"/>
    </xf>
    <xf numFmtId="0" fontId="29" fillId="25" borderId="69" xfId="0" applyFont="1" applyFill="1" applyBorder="1" applyAlignment="1">
      <alignment horizontal="left" vertical="center" shrinkToFit="1"/>
    </xf>
    <xf numFmtId="0" fontId="46" fillId="25" borderId="41" xfId="0" applyFont="1" applyFill="1" applyBorder="1" applyAlignment="1">
      <alignment horizontal="left" vertical="center" shrinkToFit="1"/>
    </xf>
    <xf numFmtId="0" fontId="46" fillId="25" borderId="43" xfId="0" applyFont="1" applyFill="1" applyBorder="1" applyAlignment="1">
      <alignment horizontal="left" vertical="center" shrinkToFit="1"/>
    </xf>
    <xf numFmtId="0" fontId="23" fillId="0" borderId="54" xfId="0" applyFont="1" applyBorder="1" applyAlignment="1">
      <alignment horizontal="left" vertical="center" shrinkToFit="1"/>
    </xf>
    <xf numFmtId="0" fontId="23" fillId="25" borderId="0" xfId="0" applyFont="1" applyFill="1" applyAlignment="1">
      <alignment vertical="center"/>
    </xf>
    <xf numFmtId="0" fontId="23" fillId="25" borderId="39" xfId="0" applyFont="1" applyFill="1" applyBorder="1" applyAlignment="1">
      <alignment vertical="center" textRotation="180" shrinkToFit="1"/>
    </xf>
    <xf numFmtId="0" fontId="51" fillId="25" borderId="92" xfId="0" applyFont="1" applyFill="1" applyBorder="1" applyAlignment="1">
      <alignment horizontal="center" vertical="center" shrinkToFit="1"/>
    </xf>
    <xf numFmtId="0" fontId="51" fillId="25" borderId="93" xfId="0" applyFont="1" applyFill="1" applyBorder="1" applyAlignment="1">
      <alignment horizontal="center" vertical="center"/>
    </xf>
    <xf numFmtId="0" fontId="51" fillId="25" borderId="93" xfId="0" applyFont="1" applyFill="1" applyBorder="1" applyAlignment="1">
      <alignment horizontal="center" vertical="center" shrinkToFit="1"/>
    </xf>
    <xf numFmtId="0" fontId="51" fillId="25" borderId="94" xfId="0" applyFont="1" applyFill="1" applyBorder="1" applyAlignment="1">
      <alignment horizontal="center" shrinkToFit="1"/>
    </xf>
    <xf numFmtId="0" fontId="51" fillId="25" borderId="95" xfId="0" applyFont="1" applyFill="1" applyBorder="1" applyAlignment="1">
      <alignment horizontal="center" shrinkToFit="1"/>
    </xf>
    <xf numFmtId="0" fontId="51" fillId="25" borderId="96" xfId="0" applyFont="1" applyFill="1" applyBorder="1" applyAlignment="1">
      <alignment horizontal="center" shrinkToFit="1"/>
    </xf>
    <xf numFmtId="0" fontId="51" fillId="25" borderId="39" xfId="0" applyFont="1" applyFill="1" applyBorder="1" applyAlignment="1">
      <alignment horizontal="center" vertical="center" shrinkToFit="1"/>
    </xf>
    <xf numFmtId="0" fontId="51" fillId="25" borderId="61" xfId="0" applyFont="1" applyFill="1" applyBorder="1" applyAlignment="1">
      <alignment horizontal="center" vertical="center" shrinkToFit="1"/>
    </xf>
    <xf numFmtId="0" fontId="51" fillId="25" borderId="96" xfId="0" applyFont="1" applyFill="1" applyBorder="1" applyAlignment="1">
      <alignment horizontal="center" vertical="center" shrinkToFit="1"/>
    </xf>
    <xf numFmtId="0" fontId="51" fillId="25" borderId="94" xfId="0" applyFont="1" applyFill="1" applyBorder="1" applyAlignment="1">
      <alignment horizontal="center" vertical="center"/>
    </xf>
    <xf numFmtId="0" fontId="51" fillId="25" borderId="95" xfId="0" applyFont="1" applyFill="1" applyBorder="1" applyAlignment="1">
      <alignment horizontal="center" vertical="center"/>
    </xf>
    <xf numFmtId="0" fontId="51" fillId="25" borderId="96" xfId="0" applyFont="1" applyFill="1" applyBorder="1" applyAlignment="1">
      <alignment horizontal="center" vertical="center"/>
    </xf>
    <xf numFmtId="198" fontId="35" fillId="28" borderId="97" xfId="0" applyNumberFormat="1" applyFont="1" applyFill="1" applyBorder="1" applyAlignment="1">
      <alignment horizontal="center" wrapText="1"/>
    </xf>
    <xf numFmtId="198" fontId="35" fillId="28" borderId="98" xfId="0" applyNumberFormat="1" applyFont="1" applyFill="1" applyBorder="1" applyAlignment="1">
      <alignment horizontal="center" wrapText="1"/>
    </xf>
    <xf numFmtId="198" fontId="35" fillId="28" borderId="82" xfId="0" applyNumberFormat="1" applyFont="1" applyFill="1" applyBorder="1" applyAlignment="1">
      <alignment horizontal="center" wrapText="1"/>
    </xf>
    <xf numFmtId="198" fontId="35" fillId="28" borderId="60" xfId="0" applyNumberFormat="1" applyFont="1" applyFill="1" applyBorder="1" applyAlignment="1">
      <alignment horizontal="center" wrapText="1"/>
    </xf>
    <xf numFmtId="198" fontId="35" fillId="26" borderId="97" xfId="0" applyNumberFormat="1" applyFont="1" applyFill="1" applyBorder="1" applyAlignment="1">
      <alignment horizontal="center" wrapText="1"/>
    </xf>
    <xf numFmtId="198" fontId="35" fillId="26" borderId="98" xfId="0" applyNumberFormat="1" applyFont="1" applyFill="1" applyBorder="1" applyAlignment="1">
      <alignment horizontal="center" wrapText="1"/>
    </xf>
    <xf numFmtId="198" fontId="35" fillId="26" borderId="82" xfId="0" applyNumberFormat="1" applyFont="1" applyFill="1" applyBorder="1" applyAlignment="1">
      <alignment horizontal="center" wrapText="1"/>
    </xf>
    <xf numFmtId="0" fontId="51" fillId="25" borderId="99" xfId="0" applyFont="1" applyFill="1" applyBorder="1" applyAlignment="1">
      <alignment horizontal="center" vertical="center" shrinkToFit="1"/>
    </xf>
    <xf numFmtId="0" fontId="51" fillId="25" borderId="100" xfId="0" applyFont="1" applyFill="1" applyBorder="1" applyAlignment="1">
      <alignment horizontal="center" vertical="center" shrinkToFit="1"/>
    </xf>
    <xf numFmtId="0" fontId="51" fillId="25" borderId="89" xfId="0" applyFont="1" applyFill="1" applyBorder="1" applyAlignment="1">
      <alignment horizontal="center" vertical="center" shrinkToFit="1"/>
    </xf>
    <xf numFmtId="0" fontId="51" fillId="25" borderId="94" xfId="0" applyFont="1" applyFill="1" applyBorder="1" applyAlignment="1">
      <alignment horizontal="center" vertical="center" shrinkToFit="1"/>
    </xf>
    <xf numFmtId="0" fontId="51" fillId="25" borderId="95" xfId="0" applyFont="1" applyFill="1" applyBorder="1" applyAlignment="1">
      <alignment horizontal="center" vertical="center" shrinkToFit="1"/>
    </xf>
    <xf numFmtId="0" fontId="51" fillId="25" borderId="101" xfId="0" applyFont="1" applyFill="1" applyBorder="1" applyAlignment="1">
      <alignment horizontal="center" vertical="center" shrinkToFit="1"/>
    </xf>
    <xf numFmtId="0" fontId="51" fillId="25" borderId="102" xfId="0" applyFont="1" applyFill="1" applyBorder="1" applyAlignment="1">
      <alignment horizontal="center" vertical="center" shrinkToFit="1"/>
    </xf>
    <xf numFmtId="0" fontId="51" fillId="25" borderId="103" xfId="0" applyFont="1" applyFill="1" applyBorder="1" applyAlignment="1">
      <alignment horizontal="center" vertical="center" shrinkToFit="1"/>
    </xf>
    <xf numFmtId="0" fontId="51" fillId="25" borderId="104" xfId="0" applyFont="1" applyFill="1" applyBorder="1" applyAlignment="1">
      <alignment horizontal="center" vertical="center" shrinkToFit="1"/>
    </xf>
    <xf numFmtId="0" fontId="51" fillId="25" borderId="103" xfId="0" applyFont="1" applyFill="1" applyBorder="1" applyAlignment="1">
      <alignment horizontal="center" vertical="center"/>
    </xf>
    <xf numFmtId="0" fontId="51" fillId="25" borderId="105" xfId="0" applyFont="1" applyFill="1" applyBorder="1" applyAlignment="1">
      <alignment horizontal="center" vertical="center" shrinkToFit="1"/>
    </xf>
    <xf numFmtId="0" fontId="51" fillId="25" borderId="106" xfId="0" applyFont="1" applyFill="1" applyBorder="1" applyAlignment="1">
      <alignment horizontal="center" vertical="center" shrinkToFit="1"/>
    </xf>
    <xf numFmtId="0" fontId="51" fillId="25" borderId="107" xfId="0" applyFont="1" applyFill="1" applyBorder="1" applyAlignment="1">
      <alignment horizontal="center" vertical="center" shrinkToFit="1"/>
    </xf>
    <xf numFmtId="0" fontId="51" fillId="25" borderId="108" xfId="0" applyFont="1" applyFill="1" applyBorder="1" applyAlignment="1">
      <alignment horizontal="center" vertical="center" shrinkToFit="1"/>
    </xf>
    <xf numFmtId="0" fontId="51" fillId="25" borderId="109" xfId="0" applyFont="1" applyFill="1" applyBorder="1" applyAlignment="1">
      <alignment horizontal="center" vertical="center" shrinkToFit="1"/>
    </xf>
    <xf numFmtId="0" fontId="51" fillId="25" borderId="108" xfId="0" applyFont="1" applyFill="1" applyBorder="1" applyAlignment="1">
      <alignment horizontal="center" vertical="center"/>
    </xf>
    <xf numFmtId="0" fontId="51" fillId="25" borderId="110" xfId="0" applyFont="1" applyFill="1" applyBorder="1" applyAlignment="1">
      <alignment horizontal="center" vertical="center" shrinkToFit="1"/>
    </xf>
    <xf numFmtId="0" fontId="51" fillId="25" borderId="111" xfId="0" applyFont="1" applyFill="1" applyBorder="1" applyAlignment="1">
      <alignment horizontal="center" vertical="center" shrinkToFit="1"/>
    </xf>
    <xf numFmtId="0" fontId="37" fillId="0" borderId="112" xfId="33" applyFont="1" applyBorder="1" applyAlignment="1">
      <alignment vertical="center"/>
      <protection/>
    </xf>
    <xf numFmtId="0" fontId="37" fillId="0" borderId="113" xfId="33" applyFont="1" applyBorder="1" applyAlignment="1">
      <alignment vertical="center"/>
      <protection/>
    </xf>
    <xf numFmtId="0" fontId="37" fillId="0" borderId="114" xfId="33" applyFont="1" applyBorder="1" applyAlignment="1">
      <alignment vertical="center"/>
      <protection/>
    </xf>
    <xf numFmtId="0" fontId="37" fillId="0" borderId="115" xfId="33" applyFont="1" applyBorder="1" applyAlignment="1">
      <alignment vertical="center"/>
      <protection/>
    </xf>
    <xf numFmtId="0" fontId="37" fillId="0" borderId="0" xfId="33" applyFont="1" applyBorder="1" applyAlignment="1">
      <alignment vertical="center"/>
      <protection/>
    </xf>
    <xf numFmtId="0" fontId="37" fillId="0" borderId="116" xfId="33" applyFont="1" applyBorder="1" applyAlignment="1">
      <alignment vertical="center"/>
      <protection/>
    </xf>
    <xf numFmtId="0" fontId="37" fillId="0" borderId="100" xfId="33" applyFont="1" applyBorder="1" applyAlignment="1">
      <alignment vertical="center"/>
      <protection/>
    </xf>
    <xf numFmtId="0" fontId="37" fillId="0" borderId="89" xfId="33" applyFont="1" applyBorder="1" applyAlignment="1">
      <alignment vertical="center"/>
      <protection/>
    </xf>
    <xf numFmtId="0" fontId="37" fillId="0" borderId="61" xfId="33" applyFont="1" applyBorder="1" applyAlignment="1">
      <alignment vertical="center"/>
      <protection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8" fillId="0" borderId="36" xfId="0" applyFont="1" applyBorder="1" applyAlignment="1">
      <alignment horizontal="center" vertical="center" textRotation="180" shrinkToFit="1"/>
    </xf>
    <xf numFmtId="0" fontId="32" fillId="0" borderId="18" xfId="0" applyFont="1" applyBorder="1" applyAlignment="1">
      <alignment horizontal="center" vertical="center" textRotation="255" shrinkToFit="1"/>
    </xf>
    <xf numFmtId="0" fontId="28" fillId="0" borderId="117" xfId="0" applyFont="1" applyBorder="1" applyAlignment="1">
      <alignment horizontal="right" vertical="top"/>
    </xf>
    <xf numFmtId="0" fontId="28" fillId="0" borderId="0" xfId="0" applyFont="1" applyBorder="1" applyAlignment="1">
      <alignment horizontal="right" vertical="top"/>
    </xf>
    <xf numFmtId="0" fontId="32" fillId="0" borderId="18" xfId="0" applyFont="1" applyFill="1" applyBorder="1" applyAlignment="1">
      <alignment horizontal="center" vertical="center" textRotation="255" shrinkToFit="1"/>
    </xf>
    <xf numFmtId="0" fontId="31" fillId="0" borderId="32" xfId="0" applyFont="1" applyFill="1" applyBorder="1" applyAlignment="1">
      <alignment horizontal="center" vertical="center" wrapText="1" shrinkToFit="1"/>
    </xf>
    <xf numFmtId="0" fontId="31" fillId="0" borderId="19" xfId="0" applyFont="1" applyFill="1" applyBorder="1" applyAlignment="1">
      <alignment horizontal="center" vertical="center" wrapText="1" shrinkToFit="1"/>
    </xf>
    <xf numFmtId="0" fontId="31" fillId="0" borderId="20" xfId="0" applyFont="1" applyFill="1" applyBorder="1" applyAlignment="1">
      <alignment horizontal="center" vertical="center" wrapText="1" shrinkToFit="1"/>
    </xf>
    <xf numFmtId="0" fontId="31" fillId="0" borderId="29" xfId="0" applyFont="1" applyFill="1" applyBorder="1" applyAlignment="1">
      <alignment horizontal="center" vertical="center" wrapText="1" shrinkToFit="1"/>
    </xf>
    <xf numFmtId="0" fontId="28" fillId="0" borderId="46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5" fillId="0" borderId="36" xfId="0" applyFont="1" applyBorder="1" applyAlignment="1">
      <alignment horizontal="center" vertical="center" textRotation="180" shrinkToFit="1"/>
    </xf>
    <xf numFmtId="0" fontId="25" fillId="0" borderId="46" xfId="0" applyFont="1" applyBorder="1" applyAlignment="1">
      <alignment horizontal="center" vertical="center" textRotation="180" shrinkToFit="1"/>
    </xf>
    <xf numFmtId="0" fontId="24" fillId="0" borderId="18" xfId="0" applyFont="1" applyBorder="1" applyAlignment="1">
      <alignment horizontal="center" vertical="center" textRotation="255" shrinkToFit="1"/>
    </xf>
    <xf numFmtId="0" fontId="25" fillId="0" borderId="0" xfId="0" applyFont="1" applyBorder="1" applyAlignment="1">
      <alignment horizontal="right" vertical="top"/>
    </xf>
    <xf numFmtId="0" fontId="25" fillId="0" borderId="117" xfId="0" applyFont="1" applyBorder="1" applyAlignment="1">
      <alignment horizontal="right" vertical="top"/>
    </xf>
    <xf numFmtId="0" fontId="24" fillId="0" borderId="18" xfId="0" applyFont="1" applyFill="1" applyBorder="1" applyAlignment="1">
      <alignment horizontal="center" vertical="center" textRotation="255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26" borderId="18" xfId="0" applyFont="1" applyFill="1" applyBorder="1" applyAlignment="1">
      <alignment horizontal="center" vertical="center" textRotation="255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190500</xdr:rowOff>
    </xdr:from>
    <xdr:to>
      <xdr:col>9</xdr:col>
      <xdr:colOff>704850</xdr:colOff>
      <xdr:row>8</xdr:row>
      <xdr:rowOff>171450</xdr:rowOff>
    </xdr:to>
    <xdr:sp>
      <xdr:nvSpPr>
        <xdr:cNvPr id="1" name="WordArt 20"/>
        <xdr:cNvSpPr>
          <a:spLocks/>
        </xdr:cNvSpPr>
      </xdr:nvSpPr>
      <xdr:spPr>
        <a:xfrm>
          <a:off x="1362075" y="190500"/>
          <a:ext cx="6286500" cy="1657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50800" dir="5040005" algn="tl">
                  <a:srgbClr val="9F7AD5">
                    <a:alpha val="44999"/>
                  </a:srgbClr>
                </a:outerShdw>
              </a:effectLst>
              <a:latin typeface="文鼎粗毛楷"/>
              <a:cs typeface="文鼎粗毛楷"/>
            </a:rPr>
            <a:t>國華食品工廠</a:t>
          </a:r>
        </a:p>
      </xdr:txBody>
    </xdr:sp>
    <xdr:clientData/>
  </xdr:twoCellAnchor>
  <xdr:twoCellAnchor>
    <xdr:from>
      <xdr:col>10</xdr:col>
      <xdr:colOff>466725</xdr:colOff>
      <xdr:row>1</xdr:row>
      <xdr:rowOff>190500</xdr:rowOff>
    </xdr:from>
    <xdr:to>
      <xdr:col>15</xdr:col>
      <xdr:colOff>323850</xdr:colOff>
      <xdr:row>8</xdr:row>
      <xdr:rowOff>104775</xdr:rowOff>
    </xdr:to>
    <xdr:sp>
      <xdr:nvSpPr>
        <xdr:cNvPr id="2" name="文字方塊 7"/>
        <xdr:cNvSpPr txBox="1">
          <a:spLocks noChangeArrowheads="1"/>
        </xdr:cNvSpPr>
      </xdr:nvSpPr>
      <xdr:spPr>
        <a:xfrm>
          <a:off x="8181975" y="400050"/>
          <a:ext cx="3714750" cy="13811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＊菜單設計者：曾富美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營養師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                                   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＊服務專線：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7363303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＊國華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kuohow.food@gamil.com                                        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＊</a:t>
          </a:r>
          <a:r>
            <a:rPr lang="en-US" cap="none" sz="12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飯菜不足或用餐有任何問題，請洽服務人員，我們將親切為你服務喔！</a:t>
          </a:r>
          <a:r>
            <a:rPr lang="en-US" cap="none" sz="1200" b="0" i="0" u="none" baseline="0">
              <a:solidFill>
                <a:srgbClr val="800080"/>
              </a:solidFill>
              <a:latin typeface="華康魏碑體"/>
              <a:ea typeface="華康魏碑體"/>
              <a:cs typeface="華康魏碑體"/>
            </a:rPr>
            <a:t>          
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＊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彰泰國中菜單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109.8-9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</a:t>
          </a:r>
        </a:p>
      </xdr:txBody>
    </xdr:sp>
    <xdr:clientData/>
  </xdr:twoCellAnchor>
  <xdr:twoCellAnchor editAs="oneCell">
    <xdr:from>
      <xdr:col>12</xdr:col>
      <xdr:colOff>676275</xdr:colOff>
      <xdr:row>46</xdr:row>
      <xdr:rowOff>228600</xdr:rowOff>
    </xdr:from>
    <xdr:to>
      <xdr:col>15</xdr:col>
      <xdr:colOff>552450</xdr:colOff>
      <xdr:row>54</xdr:row>
      <xdr:rowOff>57150</xdr:rowOff>
    </xdr:to>
    <xdr:pic>
      <xdr:nvPicPr>
        <xdr:cNvPr id="3" name="Picture 2179" descr="C:\Program Files (x86)\Microsoft Office\MEDIA\CAGCAT10\j0205462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9620250"/>
          <a:ext cx="21907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T55"/>
  <sheetViews>
    <sheetView tabSelected="1" zoomScale="80" zoomScaleNormal="80" zoomScaleSheetLayoutView="70" zoomScalePageLayoutView="0" workbookViewId="0" topLeftCell="A7">
      <selection activeCell="E49" sqref="E49:H49"/>
    </sheetView>
  </sheetViews>
  <sheetFormatPr defaultColWidth="9.00390625" defaultRowHeight="16.5"/>
  <cols>
    <col min="1" max="20" width="10.125" style="167" customWidth="1"/>
    <col min="21" max="16384" width="9.00390625" style="167" customWidth="1"/>
  </cols>
  <sheetData>
    <row r="10" ht="6" customHeight="1"/>
    <row r="11" spans="1:20" ht="18.75" customHeight="1">
      <c r="A11" s="390" t="s">
        <v>389</v>
      </c>
      <c r="B11" s="391"/>
      <c r="C11" s="391"/>
      <c r="D11" s="392"/>
      <c r="E11" s="393" t="s">
        <v>390</v>
      </c>
      <c r="F11" s="393"/>
      <c r="G11" s="393"/>
      <c r="H11" s="393"/>
      <c r="I11" s="393" t="s">
        <v>391</v>
      </c>
      <c r="J11" s="393"/>
      <c r="K11" s="393"/>
      <c r="L11" s="393"/>
      <c r="M11" s="393" t="s">
        <v>403</v>
      </c>
      <c r="N11" s="393"/>
      <c r="O11" s="393"/>
      <c r="P11" s="393"/>
      <c r="Q11" s="393" t="s">
        <v>274</v>
      </c>
      <c r="R11" s="393"/>
      <c r="S11" s="393"/>
      <c r="T11" s="393"/>
    </row>
    <row r="12" spans="1:20" s="168" customFormat="1" ht="18" customHeight="1">
      <c r="A12" s="378" t="s">
        <v>427</v>
      </c>
      <c r="B12" s="378"/>
      <c r="C12" s="378"/>
      <c r="D12" s="378"/>
      <c r="E12" s="402" t="s">
        <v>428</v>
      </c>
      <c r="F12" s="403"/>
      <c r="G12" s="403"/>
      <c r="H12" s="397"/>
      <c r="I12" s="402" t="s">
        <v>429</v>
      </c>
      <c r="J12" s="403"/>
      <c r="K12" s="403"/>
      <c r="L12" s="397"/>
      <c r="M12" s="411" t="s">
        <v>430</v>
      </c>
      <c r="N12" s="403"/>
      <c r="O12" s="403"/>
      <c r="P12" s="397"/>
      <c r="Q12" s="402" t="s">
        <v>427</v>
      </c>
      <c r="R12" s="403"/>
      <c r="S12" s="403"/>
      <c r="T12" s="405"/>
    </row>
    <row r="13" spans="1:20" s="168" customFormat="1" ht="18" customHeight="1">
      <c r="A13" s="379" t="s">
        <v>431</v>
      </c>
      <c r="B13" s="379"/>
      <c r="C13" s="379"/>
      <c r="D13" s="379"/>
      <c r="E13" s="387" t="s">
        <v>432</v>
      </c>
      <c r="F13" s="388"/>
      <c r="G13" s="388"/>
      <c r="H13" s="389"/>
      <c r="I13" s="387" t="s">
        <v>433</v>
      </c>
      <c r="J13" s="388"/>
      <c r="K13" s="388"/>
      <c r="L13" s="389"/>
      <c r="M13" s="412" t="s">
        <v>434</v>
      </c>
      <c r="N13" s="388"/>
      <c r="O13" s="388"/>
      <c r="P13" s="389"/>
      <c r="Q13" s="387" t="s">
        <v>435</v>
      </c>
      <c r="R13" s="388"/>
      <c r="S13" s="388"/>
      <c r="T13" s="406"/>
    </row>
    <row r="14" spans="1:20" s="168" customFormat="1" ht="18" customHeight="1">
      <c r="A14" s="380" t="s">
        <v>436</v>
      </c>
      <c r="B14" s="380"/>
      <c r="C14" s="380"/>
      <c r="D14" s="380"/>
      <c r="E14" s="400" t="s">
        <v>437</v>
      </c>
      <c r="F14" s="401"/>
      <c r="G14" s="401"/>
      <c r="H14" s="386"/>
      <c r="I14" s="400" t="s">
        <v>438</v>
      </c>
      <c r="J14" s="401"/>
      <c r="K14" s="401"/>
      <c r="L14" s="386"/>
      <c r="M14" s="410" t="s">
        <v>439</v>
      </c>
      <c r="N14" s="401"/>
      <c r="O14" s="401"/>
      <c r="P14" s="386"/>
      <c r="Q14" s="400" t="s">
        <v>440</v>
      </c>
      <c r="R14" s="401"/>
      <c r="S14" s="401"/>
      <c r="T14" s="404"/>
    </row>
    <row r="15" spans="1:20" s="168" customFormat="1" ht="18" customHeight="1">
      <c r="A15" s="380" t="s">
        <v>441</v>
      </c>
      <c r="B15" s="380"/>
      <c r="C15" s="380"/>
      <c r="D15" s="380"/>
      <c r="E15" s="400" t="s">
        <v>442</v>
      </c>
      <c r="F15" s="401"/>
      <c r="G15" s="401"/>
      <c r="H15" s="386"/>
      <c r="I15" s="400" t="s">
        <v>443</v>
      </c>
      <c r="J15" s="401"/>
      <c r="K15" s="401"/>
      <c r="L15" s="404"/>
      <c r="M15" s="410" t="s">
        <v>444</v>
      </c>
      <c r="N15" s="401"/>
      <c r="O15" s="401"/>
      <c r="P15" s="386"/>
      <c r="Q15" s="400" t="s">
        <v>445</v>
      </c>
      <c r="R15" s="401"/>
      <c r="S15" s="401"/>
      <c r="T15" s="386"/>
    </row>
    <row r="16" spans="1:20" s="168" customFormat="1" ht="18" customHeight="1">
      <c r="A16" s="379" t="s">
        <v>446</v>
      </c>
      <c r="B16" s="379"/>
      <c r="C16" s="379"/>
      <c r="D16" s="379"/>
      <c r="E16" s="387" t="s">
        <v>446</v>
      </c>
      <c r="F16" s="388"/>
      <c r="G16" s="388"/>
      <c r="H16" s="389"/>
      <c r="I16" s="387" t="s">
        <v>447</v>
      </c>
      <c r="J16" s="388"/>
      <c r="K16" s="388"/>
      <c r="L16" s="406"/>
      <c r="M16" s="412" t="s">
        <v>447</v>
      </c>
      <c r="N16" s="388"/>
      <c r="O16" s="388"/>
      <c r="P16" s="389"/>
      <c r="Q16" s="387" t="s">
        <v>447</v>
      </c>
      <c r="R16" s="388"/>
      <c r="S16" s="388"/>
      <c r="T16" s="389"/>
    </row>
    <row r="17" spans="1:20" s="168" customFormat="1" ht="18" customHeight="1">
      <c r="A17" s="384" t="s">
        <v>448</v>
      </c>
      <c r="B17" s="384"/>
      <c r="C17" s="384"/>
      <c r="D17" s="384"/>
      <c r="E17" s="407" t="s">
        <v>449</v>
      </c>
      <c r="F17" s="408"/>
      <c r="G17" s="408"/>
      <c r="H17" s="409"/>
      <c r="I17" s="407" t="s">
        <v>450</v>
      </c>
      <c r="J17" s="408"/>
      <c r="K17" s="408"/>
      <c r="L17" s="413"/>
      <c r="M17" s="414" t="s">
        <v>451</v>
      </c>
      <c r="N17" s="408"/>
      <c r="O17" s="408"/>
      <c r="P17" s="409"/>
      <c r="Q17" s="407" t="s">
        <v>452</v>
      </c>
      <c r="R17" s="408"/>
      <c r="S17" s="408"/>
      <c r="T17" s="409"/>
    </row>
    <row r="18" spans="1:20" ht="9.75" customHeight="1">
      <c r="A18" s="333" t="s">
        <v>220</v>
      </c>
      <c r="B18" s="333" t="str">
        <f>'8-9月第一週明細)'!W12</f>
        <v>801.0大卡</v>
      </c>
      <c r="C18" s="333" t="s">
        <v>9</v>
      </c>
      <c r="D18" s="333" t="str">
        <f>'8-9月第一週明細)'!W8</f>
        <v>25.0g</v>
      </c>
      <c r="E18" s="333" t="s">
        <v>220</v>
      </c>
      <c r="F18" s="333" t="str">
        <f>'8-9月第一週明細)'!W20</f>
        <v>843.0大卡</v>
      </c>
      <c r="G18" s="333" t="s">
        <v>9</v>
      </c>
      <c r="H18" s="333" t="str">
        <f>'8-9月第一週明細)'!W16</f>
        <v>25.0g</v>
      </c>
      <c r="I18" s="333" t="s">
        <v>220</v>
      </c>
      <c r="J18" s="333" t="str">
        <f>'8-9月第一週明細)'!W28</f>
        <v>821.0大卡</v>
      </c>
      <c r="K18" s="333" t="s">
        <v>9</v>
      </c>
      <c r="L18" s="333" t="str">
        <f>'8-9月第一週明細)'!W24</f>
        <v>25.5g</v>
      </c>
      <c r="M18" s="333" t="s">
        <v>220</v>
      </c>
      <c r="N18" s="333" t="str">
        <f>'8-9月第一週明細)'!W36</f>
        <v>807.0大卡</v>
      </c>
      <c r="O18" s="333" t="s">
        <v>9</v>
      </c>
      <c r="P18" s="333" t="str">
        <f>'8-9月第一週明細)'!W32</f>
        <v>25.0g</v>
      </c>
      <c r="Q18" s="333" t="s">
        <v>220</v>
      </c>
      <c r="R18" s="333" t="str">
        <f>'8-9月第一週明細)'!W44</f>
        <v>812.0大卡</v>
      </c>
      <c r="S18" s="333" t="s">
        <v>9</v>
      </c>
      <c r="T18" s="333" t="str">
        <f>'8-9月第一週明細)'!W40</f>
        <v>25.5g</v>
      </c>
    </row>
    <row r="19" spans="1:20" ht="9.75" customHeight="1">
      <c r="A19" s="334" t="s">
        <v>7</v>
      </c>
      <c r="B19" s="334" t="str">
        <f>'8-9月第一週明細)'!W6</f>
        <v>112.0g</v>
      </c>
      <c r="C19" s="334" t="s">
        <v>11</v>
      </c>
      <c r="D19" s="334" t="str">
        <f>'8-9月第一週明細)'!W10</f>
        <v>32.0g</v>
      </c>
      <c r="E19" s="334" t="s">
        <v>7</v>
      </c>
      <c r="F19" s="334" t="str">
        <f>'8-9月第一週明細)'!W14</f>
        <v>124.0g</v>
      </c>
      <c r="G19" s="334" t="s">
        <v>11</v>
      </c>
      <c r="H19" s="334" t="str">
        <f>'8-9月第一週明細)'!W18</f>
        <v>30.5g</v>
      </c>
      <c r="I19" s="334" t="s">
        <v>7</v>
      </c>
      <c r="J19" s="334" t="str">
        <f>'8-9月第一週明細)'!W22</f>
        <v>117.0g</v>
      </c>
      <c r="K19" s="334" t="s">
        <v>11</v>
      </c>
      <c r="L19" s="334" t="str">
        <f>'8-9月第一週明細)'!W26</f>
        <v>30.9g</v>
      </c>
      <c r="M19" s="334" t="s">
        <v>7</v>
      </c>
      <c r="N19" s="334" t="str">
        <f>'8-9月第一週明細)'!W30</f>
        <v>115.0g</v>
      </c>
      <c r="O19" s="334" t="s">
        <v>11</v>
      </c>
      <c r="P19" s="334" t="str">
        <f>'8-9月第一週明細)'!W34</f>
        <v>30.5g</v>
      </c>
      <c r="Q19" s="334" t="s">
        <v>7</v>
      </c>
      <c r="R19" s="334" t="str">
        <f>'8-9月第一週明細)'!W38</f>
        <v>113.5g</v>
      </c>
      <c r="S19" s="334" t="s">
        <v>11</v>
      </c>
      <c r="T19" s="334" t="str">
        <f>'8-9月第一週明細)'!W42</f>
        <v>31.7g</v>
      </c>
    </row>
    <row r="20" spans="1:20" ht="18.75" customHeight="1">
      <c r="A20" s="390" t="s">
        <v>211</v>
      </c>
      <c r="B20" s="391"/>
      <c r="C20" s="391"/>
      <c r="D20" s="392"/>
      <c r="E20" s="393" t="s">
        <v>212</v>
      </c>
      <c r="F20" s="393"/>
      <c r="G20" s="393"/>
      <c r="H20" s="393"/>
      <c r="I20" s="393" t="s">
        <v>392</v>
      </c>
      <c r="J20" s="393"/>
      <c r="K20" s="393"/>
      <c r="L20" s="393"/>
      <c r="M20" s="393" t="s">
        <v>393</v>
      </c>
      <c r="N20" s="393"/>
      <c r="O20" s="393"/>
      <c r="P20" s="393"/>
      <c r="Q20" s="393" t="s">
        <v>394</v>
      </c>
      <c r="R20" s="393"/>
      <c r="S20" s="393"/>
      <c r="T20" s="393"/>
    </row>
    <row r="21" spans="1:20" s="168" customFormat="1" ht="18" customHeight="1">
      <c r="A21" s="378" t="s">
        <v>46</v>
      </c>
      <c r="B21" s="378"/>
      <c r="C21" s="378"/>
      <c r="D21" s="378"/>
      <c r="E21" s="378" t="s">
        <v>245</v>
      </c>
      <c r="F21" s="378"/>
      <c r="G21" s="378"/>
      <c r="H21" s="378"/>
      <c r="I21" s="378" t="s">
        <v>128</v>
      </c>
      <c r="J21" s="378"/>
      <c r="K21" s="378"/>
      <c r="L21" s="378"/>
      <c r="M21" s="397" t="s">
        <v>246</v>
      </c>
      <c r="N21" s="378"/>
      <c r="O21" s="378"/>
      <c r="P21" s="378"/>
      <c r="Q21" s="378" t="s">
        <v>46</v>
      </c>
      <c r="R21" s="378"/>
      <c r="S21" s="378"/>
      <c r="T21" s="378"/>
    </row>
    <row r="22" spans="1:20" s="168" customFormat="1" ht="18" customHeight="1">
      <c r="A22" s="379" t="s">
        <v>85</v>
      </c>
      <c r="B22" s="379"/>
      <c r="C22" s="379"/>
      <c r="D22" s="379"/>
      <c r="E22" s="379" t="s">
        <v>126</v>
      </c>
      <c r="F22" s="379"/>
      <c r="G22" s="379"/>
      <c r="H22" s="379"/>
      <c r="I22" s="379" t="s">
        <v>253</v>
      </c>
      <c r="J22" s="379"/>
      <c r="K22" s="379"/>
      <c r="L22" s="379"/>
      <c r="M22" s="389" t="s">
        <v>278</v>
      </c>
      <c r="N22" s="379"/>
      <c r="O22" s="379"/>
      <c r="P22" s="379"/>
      <c r="Q22" s="379" t="s">
        <v>272</v>
      </c>
      <c r="R22" s="379"/>
      <c r="S22" s="379"/>
      <c r="T22" s="379"/>
    </row>
    <row r="23" spans="1:20" s="168" customFormat="1" ht="18" customHeight="1">
      <c r="A23" s="380" t="s">
        <v>86</v>
      </c>
      <c r="B23" s="380"/>
      <c r="C23" s="380"/>
      <c r="D23" s="380"/>
      <c r="E23" s="380" t="s">
        <v>518</v>
      </c>
      <c r="F23" s="380"/>
      <c r="G23" s="380"/>
      <c r="H23" s="380"/>
      <c r="I23" s="380" t="s">
        <v>129</v>
      </c>
      <c r="J23" s="380"/>
      <c r="K23" s="380"/>
      <c r="L23" s="380"/>
      <c r="M23" s="386" t="s">
        <v>336</v>
      </c>
      <c r="N23" s="380"/>
      <c r="O23" s="380"/>
      <c r="P23" s="380"/>
      <c r="Q23" s="380" t="s">
        <v>341</v>
      </c>
      <c r="R23" s="380"/>
      <c r="S23" s="380"/>
      <c r="T23" s="380"/>
    </row>
    <row r="24" spans="1:20" s="168" customFormat="1" ht="18" customHeight="1">
      <c r="A24" s="380" t="s">
        <v>387</v>
      </c>
      <c r="B24" s="380"/>
      <c r="C24" s="380"/>
      <c r="D24" s="380"/>
      <c r="E24" s="380" t="s">
        <v>127</v>
      </c>
      <c r="F24" s="380"/>
      <c r="G24" s="380"/>
      <c r="H24" s="380"/>
      <c r="I24" s="380" t="s">
        <v>419</v>
      </c>
      <c r="J24" s="380"/>
      <c r="K24" s="380"/>
      <c r="L24" s="380"/>
      <c r="M24" s="386" t="s">
        <v>337</v>
      </c>
      <c r="N24" s="380"/>
      <c r="O24" s="380"/>
      <c r="P24" s="380"/>
      <c r="Q24" s="381" t="s">
        <v>349</v>
      </c>
      <c r="R24" s="382"/>
      <c r="S24" s="382"/>
      <c r="T24" s="383"/>
    </row>
    <row r="25" spans="1:20" s="168" customFormat="1" ht="18" customHeight="1">
      <c r="A25" s="379" t="s">
        <v>49</v>
      </c>
      <c r="B25" s="379"/>
      <c r="C25" s="379"/>
      <c r="D25" s="379"/>
      <c r="E25" s="379" t="s">
        <v>50</v>
      </c>
      <c r="F25" s="379"/>
      <c r="G25" s="379"/>
      <c r="H25" s="379"/>
      <c r="I25" s="379" t="s">
        <v>50</v>
      </c>
      <c r="J25" s="379"/>
      <c r="K25" s="379"/>
      <c r="L25" s="379"/>
      <c r="M25" s="389" t="s">
        <v>401</v>
      </c>
      <c r="N25" s="379"/>
      <c r="O25" s="379"/>
      <c r="P25" s="379"/>
      <c r="Q25" s="379" t="s">
        <v>402</v>
      </c>
      <c r="R25" s="379"/>
      <c r="S25" s="379"/>
      <c r="T25" s="379"/>
    </row>
    <row r="26" spans="1:20" s="168" customFormat="1" ht="18" customHeight="1">
      <c r="A26" s="384" t="s">
        <v>87</v>
      </c>
      <c r="B26" s="384"/>
      <c r="C26" s="384"/>
      <c r="D26" s="384"/>
      <c r="E26" s="384" t="s">
        <v>88</v>
      </c>
      <c r="F26" s="384"/>
      <c r="G26" s="384"/>
      <c r="H26" s="384"/>
      <c r="I26" s="384" t="s">
        <v>175</v>
      </c>
      <c r="J26" s="384"/>
      <c r="K26" s="384"/>
      <c r="L26" s="384"/>
      <c r="M26" s="385" t="s">
        <v>89</v>
      </c>
      <c r="N26" s="384"/>
      <c r="O26" s="384"/>
      <c r="P26" s="384"/>
      <c r="Q26" s="384" t="s">
        <v>273</v>
      </c>
      <c r="R26" s="384"/>
      <c r="S26" s="384"/>
      <c r="T26" s="384"/>
    </row>
    <row r="27" spans="1:20" ht="9.75" customHeight="1">
      <c r="A27" s="333" t="s">
        <v>82</v>
      </c>
      <c r="B27" s="333" t="str">
        <f>'9月第二週明細'!W12</f>
        <v>799.5大卡</v>
      </c>
      <c r="C27" s="333" t="s">
        <v>9</v>
      </c>
      <c r="D27" s="333" t="str">
        <f>'9月第二週明細'!W8</f>
        <v>25.5g</v>
      </c>
      <c r="E27" s="333" t="s">
        <v>220</v>
      </c>
      <c r="F27" s="333" t="str">
        <f>'9月第二週明細'!W20</f>
        <v>810.0大卡</v>
      </c>
      <c r="G27" s="333" t="s">
        <v>9</v>
      </c>
      <c r="H27" s="333" t="str">
        <f>'9月第二週明細'!W16</f>
        <v>25.0g</v>
      </c>
      <c r="I27" s="333" t="s">
        <v>220</v>
      </c>
      <c r="J27" s="333" t="str">
        <f>'9月第二週明細'!W28</f>
        <v>796.5大卡</v>
      </c>
      <c r="K27" s="333" t="s">
        <v>9</v>
      </c>
      <c r="L27" s="333" t="str">
        <f>'9月第二週明細'!W24</f>
        <v>25.0g</v>
      </c>
      <c r="M27" s="333" t="s">
        <v>220</v>
      </c>
      <c r="N27" s="333" t="str">
        <f>'9月第二週明細'!W36</f>
        <v>807.0大卡</v>
      </c>
      <c r="O27" s="333" t="s">
        <v>9</v>
      </c>
      <c r="P27" s="333" t="str">
        <f>'9月第二週明細'!W32</f>
        <v>25.0g</v>
      </c>
      <c r="Q27" s="333" t="s">
        <v>220</v>
      </c>
      <c r="R27" s="333" t="str">
        <f>'9月第二週明細'!W44</f>
        <v>812.0大卡</v>
      </c>
      <c r="S27" s="333" t="s">
        <v>9</v>
      </c>
      <c r="T27" s="333" t="str">
        <f>'9月第二週明細'!W40</f>
        <v>26.0g</v>
      </c>
    </row>
    <row r="28" spans="1:20" ht="9.75" customHeight="1">
      <c r="A28" s="333" t="s">
        <v>7</v>
      </c>
      <c r="B28" s="333" t="str">
        <f>'9月第二週明細'!W6</f>
        <v>112.0g</v>
      </c>
      <c r="C28" s="333" t="s">
        <v>11</v>
      </c>
      <c r="D28" s="333" t="str">
        <f>'9月第二週明細'!W10</f>
        <v>30.6g</v>
      </c>
      <c r="E28" s="333" t="s">
        <v>7</v>
      </c>
      <c r="F28" s="333" t="str">
        <f>'9月第二週明細'!W14</f>
        <v>115.5g</v>
      </c>
      <c r="G28" s="333" t="s">
        <v>11</v>
      </c>
      <c r="H28" s="333" t="str">
        <f>'9月第二週明細'!W18</f>
        <v>30.5g</v>
      </c>
      <c r="I28" s="333" t="s">
        <v>7</v>
      </c>
      <c r="J28" s="333" t="str">
        <f>'9月第二週明細'!W22</f>
        <v>114.0g</v>
      </c>
      <c r="K28" s="333" t="s">
        <v>11</v>
      </c>
      <c r="L28" s="333" t="str">
        <f>'9月第二週明細'!W26</f>
        <v> 28.9g</v>
      </c>
      <c r="M28" s="333" t="s">
        <v>7</v>
      </c>
      <c r="N28" s="333" t="str">
        <f>'9月第二週明細'!W30</f>
        <v>115.0g</v>
      </c>
      <c r="O28" s="333" t="s">
        <v>11</v>
      </c>
      <c r="P28" s="333" t="str">
        <f>'9月第二週明細'!W34</f>
        <v>30.5g</v>
      </c>
      <c r="Q28" s="333" t="s">
        <v>7</v>
      </c>
      <c r="R28" s="333" t="str">
        <f>'9月第二週明細'!W38</f>
        <v>112.0g</v>
      </c>
      <c r="S28" s="333" t="s">
        <v>11</v>
      </c>
      <c r="T28" s="333" t="str">
        <f>'9月第二週明細'!W42</f>
        <v>32.5g</v>
      </c>
    </row>
    <row r="29" spans="1:20" ht="18.75" customHeight="1">
      <c r="A29" s="390" t="s">
        <v>213</v>
      </c>
      <c r="B29" s="391"/>
      <c r="C29" s="391"/>
      <c r="D29" s="392"/>
      <c r="E29" s="393" t="s">
        <v>395</v>
      </c>
      <c r="F29" s="393"/>
      <c r="G29" s="393"/>
      <c r="H29" s="393"/>
      <c r="I29" s="393" t="s">
        <v>396</v>
      </c>
      <c r="J29" s="393"/>
      <c r="K29" s="393"/>
      <c r="L29" s="393"/>
      <c r="M29" s="390" t="s">
        <v>404</v>
      </c>
      <c r="N29" s="391"/>
      <c r="O29" s="391"/>
      <c r="P29" s="392"/>
      <c r="Q29" s="393" t="s">
        <v>275</v>
      </c>
      <c r="R29" s="393"/>
      <c r="S29" s="393"/>
      <c r="T29" s="393"/>
    </row>
    <row r="30" spans="1:20" s="168" customFormat="1" ht="18" customHeight="1">
      <c r="A30" s="402" t="s">
        <v>424</v>
      </c>
      <c r="B30" s="403"/>
      <c r="C30" s="403"/>
      <c r="D30" s="397"/>
      <c r="E30" s="402" t="s">
        <v>454</v>
      </c>
      <c r="F30" s="403"/>
      <c r="G30" s="403"/>
      <c r="H30" s="397"/>
      <c r="I30" s="378" t="s">
        <v>455</v>
      </c>
      <c r="J30" s="378"/>
      <c r="K30" s="378"/>
      <c r="L30" s="378"/>
      <c r="M30" s="397" t="s">
        <v>456</v>
      </c>
      <c r="N30" s="378"/>
      <c r="O30" s="378"/>
      <c r="P30" s="378"/>
      <c r="Q30" s="378" t="s">
        <v>424</v>
      </c>
      <c r="R30" s="378"/>
      <c r="S30" s="378"/>
      <c r="T30" s="378"/>
    </row>
    <row r="31" spans="1:20" s="168" customFormat="1" ht="18" customHeight="1">
      <c r="A31" s="387" t="s">
        <v>457</v>
      </c>
      <c r="B31" s="388"/>
      <c r="C31" s="388"/>
      <c r="D31" s="389"/>
      <c r="E31" s="387" t="s">
        <v>458</v>
      </c>
      <c r="F31" s="388"/>
      <c r="G31" s="388"/>
      <c r="H31" s="389"/>
      <c r="I31" s="379" t="s">
        <v>459</v>
      </c>
      <c r="J31" s="379"/>
      <c r="K31" s="379"/>
      <c r="L31" s="379"/>
      <c r="M31" s="389" t="s">
        <v>460</v>
      </c>
      <c r="N31" s="379"/>
      <c r="O31" s="379"/>
      <c r="P31" s="379"/>
      <c r="Q31" s="387" t="s">
        <v>461</v>
      </c>
      <c r="R31" s="388"/>
      <c r="S31" s="388"/>
      <c r="T31" s="389"/>
    </row>
    <row r="32" spans="1:20" s="168" customFormat="1" ht="18" customHeight="1">
      <c r="A32" s="400" t="s">
        <v>462</v>
      </c>
      <c r="B32" s="401"/>
      <c r="C32" s="401"/>
      <c r="D32" s="386"/>
      <c r="E32" s="400" t="s">
        <v>463</v>
      </c>
      <c r="F32" s="401"/>
      <c r="G32" s="401"/>
      <c r="H32" s="386"/>
      <c r="I32" s="380" t="s">
        <v>464</v>
      </c>
      <c r="J32" s="380"/>
      <c r="K32" s="380"/>
      <c r="L32" s="380"/>
      <c r="M32" s="386" t="s">
        <v>465</v>
      </c>
      <c r="N32" s="380"/>
      <c r="O32" s="380"/>
      <c r="P32" s="380"/>
      <c r="Q32" s="400" t="s">
        <v>466</v>
      </c>
      <c r="R32" s="401"/>
      <c r="S32" s="401"/>
      <c r="T32" s="386"/>
    </row>
    <row r="33" spans="1:20" s="168" customFormat="1" ht="18" customHeight="1">
      <c r="A33" s="400" t="s">
        <v>467</v>
      </c>
      <c r="B33" s="401"/>
      <c r="C33" s="401"/>
      <c r="D33" s="386"/>
      <c r="E33" s="400" t="s">
        <v>468</v>
      </c>
      <c r="F33" s="401"/>
      <c r="G33" s="401"/>
      <c r="H33" s="386"/>
      <c r="I33" s="400" t="s">
        <v>469</v>
      </c>
      <c r="J33" s="401"/>
      <c r="K33" s="401"/>
      <c r="L33" s="386"/>
      <c r="M33" s="386" t="s">
        <v>470</v>
      </c>
      <c r="N33" s="380"/>
      <c r="O33" s="380"/>
      <c r="P33" s="380"/>
      <c r="Q33" s="380" t="s">
        <v>471</v>
      </c>
      <c r="R33" s="380"/>
      <c r="S33" s="380"/>
      <c r="T33" s="380"/>
    </row>
    <row r="34" spans="1:20" s="168" customFormat="1" ht="18" customHeight="1">
      <c r="A34" s="387" t="s">
        <v>426</v>
      </c>
      <c r="B34" s="388"/>
      <c r="C34" s="388"/>
      <c r="D34" s="389"/>
      <c r="E34" s="387" t="s">
        <v>453</v>
      </c>
      <c r="F34" s="388"/>
      <c r="G34" s="388"/>
      <c r="H34" s="389"/>
      <c r="I34" s="387" t="s">
        <v>425</v>
      </c>
      <c r="J34" s="388"/>
      <c r="K34" s="388"/>
      <c r="L34" s="389"/>
      <c r="M34" s="389" t="s">
        <v>472</v>
      </c>
      <c r="N34" s="379"/>
      <c r="O34" s="379"/>
      <c r="P34" s="379"/>
      <c r="Q34" s="387" t="s">
        <v>453</v>
      </c>
      <c r="R34" s="388"/>
      <c r="S34" s="388"/>
      <c r="T34" s="389"/>
    </row>
    <row r="35" spans="1:20" s="168" customFormat="1" ht="18" customHeight="1">
      <c r="A35" s="398" t="s">
        <v>473</v>
      </c>
      <c r="B35" s="399"/>
      <c r="C35" s="399"/>
      <c r="D35" s="385"/>
      <c r="E35" s="398" t="s">
        <v>474</v>
      </c>
      <c r="F35" s="399"/>
      <c r="G35" s="399"/>
      <c r="H35" s="385"/>
      <c r="I35" s="398" t="s">
        <v>475</v>
      </c>
      <c r="J35" s="399"/>
      <c r="K35" s="399"/>
      <c r="L35" s="385"/>
      <c r="M35" s="385" t="s">
        <v>476</v>
      </c>
      <c r="N35" s="384"/>
      <c r="O35" s="384"/>
      <c r="P35" s="384"/>
      <c r="Q35" s="384" t="s">
        <v>477</v>
      </c>
      <c r="R35" s="384"/>
      <c r="S35" s="384"/>
      <c r="T35" s="384"/>
    </row>
    <row r="36" spans="1:20" ht="9.75" customHeight="1">
      <c r="A36" s="333" t="s">
        <v>221</v>
      </c>
      <c r="B36" s="333" t="str">
        <f>'9月第三週明細'!W12</f>
        <v>812.0大卡</v>
      </c>
      <c r="C36" s="333" t="s">
        <v>9</v>
      </c>
      <c r="D36" s="333" t="str">
        <f>'9月第三週明細'!W8</f>
        <v>26.0g</v>
      </c>
      <c r="E36" s="333" t="s">
        <v>221</v>
      </c>
      <c r="F36" s="333" t="str">
        <f>'9月第三週明細'!W20</f>
        <v>825.5大卡</v>
      </c>
      <c r="G36" s="333" t="s">
        <v>9</v>
      </c>
      <c r="H36" s="333" t="str">
        <f>'9月第三週明細'!W16</f>
        <v>25.0g</v>
      </c>
      <c r="I36" s="333" t="s">
        <v>221</v>
      </c>
      <c r="J36" s="333" t="str">
        <f>'9月第三週明細'!W28</f>
        <v>797.0大卡</v>
      </c>
      <c r="K36" s="333" t="s">
        <v>9</v>
      </c>
      <c r="L36" s="333" t="str">
        <f>'9月第三週明細'!W24</f>
        <v>25.0g</v>
      </c>
      <c r="M36" s="333" t="s">
        <v>221</v>
      </c>
      <c r="N36" s="333" t="str">
        <f>'9月第三週明細'!W36</f>
        <v>802.2大卡</v>
      </c>
      <c r="O36" s="333" t="s">
        <v>9</v>
      </c>
      <c r="P36" s="333" t="str">
        <f>'9月第三週明細'!W32</f>
        <v>25.0g</v>
      </c>
      <c r="Q36" s="333" t="s">
        <v>221</v>
      </c>
      <c r="R36" s="333" t="str">
        <f>'9月第三週明細'!W44</f>
        <v>804.0大卡</v>
      </c>
      <c r="S36" s="333" t="s">
        <v>222</v>
      </c>
      <c r="T36" s="333" t="str">
        <f>'9月第三週明細'!W40</f>
        <v>26.5g</v>
      </c>
    </row>
    <row r="37" spans="1:20" ht="9.75" customHeight="1">
      <c r="A37" s="333" t="s">
        <v>7</v>
      </c>
      <c r="B37" s="333" t="str">
        <f>'9月第三週明細'!W6</f>
        <v>114.0g</v>
      </c>
      <c r="C37" s="333" t="s">
        <v>11</v>
      </c>
      <c r="D37" s="333" t="str">
        <f>'9月第三週明細'!W10</f>
        <v>30.5g</v>
      </c>
      <c r="E37" s="333" t="s">
        <v>7</v>
      </c>
      <c r="F37" s="333" t="str">
        <f>'9月第三週明細'!W14</f>
        <v>121.0g</v>
      </c>
      <c r="G37" s="333" t="s">
        <v>11</v>
      </c>
      <c r="H37" s="333" t="str">
        <f>'9月第三週明細'!W18</f>
        <v>29.1g</v>
      </c>
      <c r="I37" s="333" t="s">
        <v>7</v>
      </c>
      <c r="J37" s="333" t="str">
        <f>'9月第三週明細'!W22</f>
        <v>114.0g</v>
      </c>
      <c r="K37" s="333" t="s">
        <v>223</v>
      </c>
      <c r="L37" s="333" t="str">
        <f>'9月第三週明細'!W26</f>
        <v>29.1g</v>
      </c>
      <c r="M37" s="333" t="s">
        <v>7</v>
      </c>
      <c r="N37" s="333" t="str">
        <f>'9月第三週明細'!W30</f>
        <v>114.0g</v>
      </c>
      <c r="O37" s="333" t="s">
        <v>11</v>
      </c>
      <c r="P37" s="333" t="str">
        <f>'9月第三週明細'!W34</f>
        <v>30.3g</v>
      </c>
      <c r="Q37" s="333" t="s">
        <v>7</v>
      </c>
      <c r="R37" s="333" t="str">
        <f>'9月第三週明細'!W38</f>
        <v>109.0g</v>
      </c>
      <c r="S37" s="333" t="s">
        <v>11</v>
      </c>
      <c r="T37" s="333" t="str">
        <f>'9月第三週明細'!W42</f>
        <v>32.3g</v>
      </c>
    </row>
    <row r="38" spans="1:20" ht="18.75" customHeight="1">
      <c r="A38" s="390" t="s">
        <v>268</v>
      </c>
      <c r="B38" s="391"/>
      <c r="C38" s="391"/>
      <c r="D38" s="392"/>
      <c r="E38" s="393" t="s">
        <v>397</v>
      </c>
      <c r="F38" s="393"/>
      <c r="G38" s="393"/>
      <c r="H38" s="393"/>
      <c r="I38" s="393" t="s">
        <v>398</v>
      </c>
      <c r="J38" s="393"/>
      <c r="K38" s="393"/>
      <c r="L38" s="393"/>
      <c r="M38" s="393" t="s">
        <v>214</v>
      </c>
      <c r="N38" s="393"/>
      <c r="O38" s="393"/>
      <c r="P38" s="393"/>
      <c r="Q38" s="393" t="s">
        <v>399</v>
      </c>
      <c r="R38" s="393"/>
      <c r="S38" s="393"/>
      <c r="T38" s="393"/>
    </row>
    <row r="39" spans="1:20" s="168" customFormat="1" ht="18" customHeight="1">
      <c r="A39" s="378" t="s">
        <v>424</v>
      </c>
      <c r="B39" s="378"/>
      <c r="C39" s="378"/>
      <c r="D39" s="378"/>
      <c r="E39" s="378" t="s">
        <v>478</v>
      </c>
      <c r="F39" s="378"/>
      <c r="G39" s="378"/>
      <c r="H39" s="378"/>
      <c r="I39" s="378" t="s">
        <v>479</v>
      </c>
      <c r="J39" s="378"/>
      <c r="K39" s="378"/>
      <c r="L39" s="378"/>
      <c r="M39" s="397" t="s">
        <v>480</v>
      </c>
      <c r="N39" s="378"/>
      <c r="O39" s="378"/>
      <c r="P39" s="378"/>
      <c r="Q39" s="378" t="s">
        <v>424</v>
      </c>
      <c r="R39" s="378"/>
      <c r="S39" s="378"/>
      <c r="T39" s="378"/>
    </row>
    <row r="40" spans="1:20" s="168" customFormat="1" ht="18" customHeight="1">
      <c r="A40" s="379" t="s">
        <v>481</v>
      </c>
      <c r="B40" s="379"/>
      <c r="C40" s="379"/>
      <c r="D40" s="379"/>
      <c r="E40" s="379" t="s">
        <v>482</v>
      </c>
      <c r="F40" s="379"/>
      <c r="G40" s="379"/>
      <c r="H40" s="379"/>
      <c r="I40" s="379" t="s">
        <v>483</v>
      </c>
      <c r="J40" s="379"/>
      <c r="K40" s="379"/>
      <c r="L40" s="379"/>
      <c r="M40" s="388" t="s">
        <v>484</v>
      </c>
      <c r="N40" s="388"/>
      <c r="O40" s="388"/>
      <c r="P40" s="389"/>
      <c r="Q40" s="379" t="s">
        <v>485</v>
      </c>
      <c r="R40" s="379"/>
      <c r="S40" s="379"/>
      <c r="T40" s="379"/>
    </row>
    <row r="41" spans="1:20" s="168" customFormat="1" ht="18" customHeight="1">
      <c r="A41" s="380" t="s">
        <v>486</v>
      </c>
      <c r="B41" s="380"/>
      <c r="C41" s="380"/>
      <c r="D41" s="380"/>
      <c r="E41" s="380" t="s">
        <v>487</v>
      </c>
      <c r="F41" s="380"/>
      <c r="G41" s="380"/>
      <c r="H41" s="380"/>
      <c r="I41" s="380" t="s">
        <v>488</v>
      </c>
      <c r="J41" s="380"/>
      <c r="K41" s="380"/>
      <c r="L41" s="380"/>
      <c r="M41" s="386" t="s">
        <v>489</v>
      </c>
      <c r="N41" s="380"/>
      <c r="O41" s="380"/>
      <c r="P41" s="380"/>
      <c r="Q41" s="380" t="s">
        <v>490</v>
      </c>
      <c r="R41" s="380"/>
      <c r="S41" s="380"/>
      <c r="T41" s="380"/>
    </row>
    <row r="42" spans="1:20" s="168" customFormat="1" ht="18" customHeight="1">
      <c r="A42" s="380" t="s">
        <v>491</v>
      </c>
      <c r="B42" s="380"/>
      <c r="C42" s="380"/>
      <c r="D42" s="380"/>
      <c r="E42" s="380" t="s">
        <v>492</v>
      </c>
      <c r="F42" s="380"/>
      <c r="G42" s="380"/>
      <c r="H42" s="380"/>
      <c r="I42" s="380" t="s">
        <v>493</v>
      </c>
      <c r="J42" s="380"/>
      <c r="K42" s="380"/>
      <c r="L42" s="380"/>
      <c r="M42" s="386" t="s">
        <v>494</v>
      </c>
      <c r="N42" s="380"/>
      <c r="O42" s="380"/>
      <c r="P42" s="380"/>
      <c r="Q42" s="380" t="s">
        <v>495</v>
      </c>
      <c r="R42" s="380"/>
      <c r="S42" s="380"/>
      <c r="T42" s="380"/>
    </row>
    <row r="43" spans="1:20" s="168" customFormat="1" ht="18" customHeight="1">
      <c r="A43" s="379" t="s">
        <v>472</v>
      </c>
      <c r="B43" s="379"/>
      <c r="C43" s="379"/>
      <c r="D43" s="379"/>
      <c r="E43" s="379" t="s">
        <v>426</v>
      </c>
      <c r="F43" s="379"/>
      <c r="G43" s="379"/>
      <c r="H43" s="379"/>
      <c r="I43" s="379" t="s">
        <v>426</v>
      </c>
      <c r="J43" s="379"/>
      <c r="K43" s="379"/>
      <c r="L43" s="379"/>
      <c r="M43" s="389" t="s">
        <v>453</v>
      </c>
      <c r="N43" s="379"/>
      <c r="O43" s="379"/>
      <c r="P43" s="379"/>
      <c r="Q43" s="379" t="s">
        <v>425</v>
      </c>
      <c r="R43" s="379"/>
      <c r="S43" s="379"/>
      <c r="T43" s="379"/>
    </row>
    <row r="44" spans="1:20" s="168" customFormat="1" ht="18" customHeight="1">
      <c r="A44" s="384" t="s">
        <v>496</v>
      </c>
      <c r="B44" s="384"/>
      <c r="C44" s="384"/>
      <c r="D44" s="384"/>
      <c r="E44" s="384" t="s">
        <v>497</v>
      </c>
      <c r="F44" s="384"/>
      <c r="G44" s="384"/>
      <c r="H44" s="384"/>
      <c r="I44" s="384" t="s">
        <v>498</v>
      </c>
      <c r="J44" s="384"/>
      <c r="K44" s="384"/>
      <c r="L44" s="384"/>
      <c r="M44" s="385" t="s">
        <v>499</v>
      </c>
      <c r="N44" s="384"/>
      <c r="O44" s="384"/>
      <c r="P44" s="384"/>
      <c r="Q44" s="384" t="s">
        <v>500</v>
      </c>
      <c r="R44" s="384"/>
      <c r="S44" s="384"/>
      <c r="T44" s="384"/>
    </row>
    <row r="45" spans="1:20" ht="9.75" customHeight="1">
      <c r="A45" s="333" t="s">
        <v>82</v>
      </c>
      <c r="B45" s="333" t="str">
        <f>'9月第四週明細'!W12</f>
        <v>795.0大卡</v>
      </c>
      <c r="C45" s="333" t="s">
        <v>9</v>
      </c>
      <c r="D45" s="333" t="str">
        <f>'9月第四週明細'!W8</f>
        <v>25.0g</v>
      </c>
      <c r="E45" s="333" t="s">
        <v>220</v>
      </c>
      <c r="F45" s="333" t="str">
        <f>'9月第四週明細'!W20</f>
        <v>809.0大卡</v>
      </c>
      <c r="G45" s="333" t="s">
        <v>9</v>
      </c>
      <c r="H45" s="333" t="str">
        <f>'9月第四週明細'!W16</f>
        <v>25.0g</v>
      </c>
      <c r="I45" s="333" t="s">
        <v>220</v>
      </c>
      <c r="J45" s="333" t="str">
        <f>'9月第四週明細'!W28</f>
        <v>793.0大卡</v>
      </c>
      <c r="K45" s="333" t="s">
        <v>9</v>
      </c>
      <c r="L45" s="333" t="str">
        <f>'9月第四週明細'!W24</f>
        <v>25.5g</v>
      </c>
      <c r="M45" s="333" t="s">
        <v>220</v>
      </c>
      <c r="N45" s="333" t="str">
        <f>'9月第四週明細'!W36</f>
        <v>810.5大卡</v>
      </c>
      <c r="O45" s="333" t="s">
        <v>9</v>
      </c>
      <c r="P45" s="333" t="str">
        <f>'9月第四週明細'!W32</f>
        <v>26.0g</v>
      </c>
      <c r="Q45" s="333" t="s">
        <v>220</v>
      </c>
      <c r="R45" s="333" t="str">
        <f>'9月第四週明細'!W44</f>
        <v>806.5大卡</v>
      </c>
      <c r="S45" s="333" t="s">
        <v>9</v>
      </c>
      <c r="T45" s="333" t="str">
        <f>'9月第四週明細'!W40</f>
        <v>25.5g</v>
      </c>
    </row>
    <row r="46" spans="1:20" ht="9.75" customHeight="1">
      <c r="A46" s="333" t="s">
        <v>7</v>
      </c>
      <c r="B46" s="333" t="str">
        <f>'9月第四週明細'!W6</f>
        <v>113.5g</v>
      </c>
      <c r="C46" s="333" t="s">
        <v>11</v>
      </c>
      <c r="D46" s="333" t="str">
        <f>'9月第四週明細'!W10</f>
        <v>29.1g</v>
      </c>
      <c r="E46" s="333" t="s">
        <v>7</v>
      </c>
      <c r="F46" s="333" t="str">
        <f>'9月第四週明細'!W14</f>
        <v>114.0g</v>
      </c>
      <c r="G46" s="333" t="s">
        <v>11</v>
      </c>
      <c r="H46" s="333" t="str">
        <f>'9月第四週明細'!W18</f>
        <v>32.0g</v>
      </c>
      <c r="I46" s="333" t="s">
        <v>7</v>
      </c>
      <c r="J46" s="333" t="str">
        <f>'9月第四週明細'!W22</f>
        <v>110.0g</v>
      </c>
      <c r="K46" s="333" t="s">
        <v>11</v>
      </c>
      <c r="L46" s="333" t="str">
        <f>'9月第四週明細'!W26</f>
        <v>30.9g</v>
      </c>
      <c r="M46" s="333" t="s">
        <v>7</v>
      </c>
      <c r="N46" s="333" t="str">
        <f>'9月第四週明細'!W30</f>
        <v>113.5g</v>
      </c>
      <c r="O46" s="333" t="s">
        <v>11</v>
      </c>
      <c r="P46" s="333" t="str">
        <f>'9月第四週明細'!W34</f>
        <v> 30.6g</v>
      </c>
      <c r="Q46" s="333" t="s">
        <v>7</v>
      </c>
      <c r="R46" s="333" t="str">
        <f>'9月第四週明細'!W38</f>
        <v>112.0g</v>
      </c>
      <c r="S46" s="333" t="s">
        <v>11</v>
      </c>
      <c r="T46" s="333" t="str">
        <f>'9月第四週明細'!W42</f>
        <v>32.3g</v>
      </c>
    </row>
    <row r="47" spans="1:20" ht="18.75" customHeight="1">
      <c r="A47" s="390" t="s">
        <v>215</v>
      </c>
      <c r="B47" s="391"/>
      <c r="C47" s="391"/>
      <c r="D47" s="392"/>
      <c r="E47" s="393" t="s">
        <v>216</v>
      </c>
      <c r="F47" s="393"/>
      <c r="G47" s="393"/>
      <c r="H47" s="393"/>
      <c r="I47" s="393" t="s">
        <v>400</v>
      </c>
      <c r="J47" s="393"/>
      <c r="K47" s="393"/>
      <c r="L47" s="393"/>
      <c r="M47" s="415"/>
      <c r="N47" s="416"/>
      <c r="O47" s="416"/>
      <c r="P47" s="417"/>
      <c r="Q47" s="394" t="s">
        <v>217</v>
      </c>
      <c r="R47" s="395"/>
      <c r="S47" s="395"/>
      <c r="T47" s="396"/>
    </row>
    <row r="48" spans="1:20" s="168" customFormat="1" ht="18" customHeight="1">
      <c r="A48" s="378" t="s">
        <v>424</v>
      </c>
      <c r="B48" s="378"/>
      <c r="C48" s="378"/>
      <c r="D48" s="378"/>
      <c r="E48" s="397" t="s">
        <v>501</v>
      </c>
      <c r="F48" s="378"/>
      <c r="G48" s="378"/>
      <c r="H48" s="378"/>
      <c r="I48" s="378" t="s">
        <v>502</v>
      </c>
      <c r="J48" s="378"/>
      <c r="K48" s="378"/>
      <c r="L48" s="378"/>
      <c r="M48" s="418"/>
      <c r="N48" s="419"/>
      <c r="O48" s="419"/>
      <c r="P48" s="420"/>
      <c r="Q48" s="378" t="s">
        <v>424</v>
      </c>
      <c r="R48" s="378"/>
      <c r="S48" s="378"/>
      <c r="T48" s="378"/>
    </row>
    <row r="49" spans="1:20" s="168" customFormat="1" ht="18" customHeight="1">
      <c r="A49" s="379" t="s">
        <v>503</v>
      </c>
      <c r="B49" s="379"/>
      <c r="C49" s="379"/>
      <c r="D49" s="379"/>
      <c r="E49" s="389" t="s">
        <v>519</v>
      </c>
      <c r="F49" s="379"/>
      <c r="G49" s="379"/>
      <c r="H49" s="379"/>
      <c r="I49" s="379" t="s">
        <v>504</v>
      </c>
      <c r="J49" s="379"/>
      <c r="K49" s="379"/>
      <c r="L49" s="379"/>
      <c r="M49" s="418"/>
      <c r="N49" s="419"/>
      <c r="O49" s="419"/>
      <c r="P49" s="420"/>
      <c r="Q49" s="388" t="s">
        <v>514</v>
      </c>
      <c r="R49" s="388"/>
      <c r="S49" s="388"/>
      <c r="T49" s="389"/>
    </row>
    <row r="50" spans="1:20" s="168" customFormat="1" ht="18" customHeight="1">
      <c r="A50" s="380" t="s">
        <v>505</v>
      </c>
      <c r="B50" s="380"/>
      <c r="C50" s="380"/>
      <c r="D50" s="380"/>
      <c r="E50" s="386" t="s">
        <v>506</v>
      </c>
      <c r="F50" s="380"/>
      <c r="G50" s="380"/>
      <c r="H50" s="380"/>
      <c r="I50" s="380" t="s">
        <v>507</v>
      </c>
      <c r="J50" s="380"/>
      <c r="K50" s="380"/>
      <c r="L50" s="380"/>
      <c r="M50" s="418"/>
      <c r="N50" s="419"/>
      <c r="O50" s="419"/>
      <c r="P50" s="420"/>
      <c r="Q50" s="386" t="s">
        <v>515</v>
      </c>
      <c r="R50" s="380"/>
      <c r="S50" s="380"/>
      <c r="T50" s="380"/>
    </row>
    <row r="51" spans="1:20" s="168" customFormat="1" ht="18" customHeight="1">
      <c r="A51" s="380" t="s">
        <v>508</v>
      </c>
      <c r="B51" s="380"/>
      <c r="C51" s="380"/>
      <c r="D51" s="380"/>
      <c r="E51" s="386" t="s">
        <v>509</v>
      </c>
      <c r="F51" s="380"/>
      <c r="G51" s="380"/>
      <c r="H51" s="380"/>
      <c r="I51" s="380" t="s">
        <v>510</v>
      </c>
      <c r="J51" s="380"/>
      <c r="K51" s="380"/>
      <c r="L51" s="380"/>
      <c r="M51" s="418"/>
      <c r="N51" s="419"/>
      <c r="O51" s="419"/>
      <c r="P51" s="420"/>
      <c r="Q51" s="386" t="s">
        <v>516</v>
      </c>
      <c r="R51" s="380"/>
      <c r="S51" s="380"/>
      <c r="T51" s="380"/>
    </row>
    <row r="52" spans="1:20" s="168" customFormat="1" ht="18" customHeight="1">
      <c r="A52" s="387" t="s">
        <v>472</v>
      </c>
      <c r="B52" s="388"/>
      <c r="C52" s="388"/>
      <c r="D52" s="389"/>
      <c r="E52" s="387" t="s">
        <v>453</v>
      </c>
      <c r="F52" s="388"/>
      <c r="G52" s="388"/>
      <c r="H52" s="389"/>
      <c r="I52" s="387" t="s">
        <v>426</v>
      </c>
      <c r="J52" s="388"/>
      <c r="K52" s="388"/>
      <c r="L52" s="389"/>
      <c r="M52" s="418"/>
      <c r="N52" s="419"/>
      <c r="O52" s="419"/>
      <c r="P52" s="420"/>
      <c r="Q52" s="388" t="s">
        <v>426</v>
      </c>
      <c r="R52" s="388"/>
      <c r="S52" s="388"/>
      <c r="T52" s="389"/>
    </row>
    <row r="53" spans="1:20" s="168" customFormat="1" ht="18" customHeight="1">
      <c r="A53" s="384" t="s">
        <v>511</v>
      </c>
      <c r="B53" s="384"/>
      <c r="C53" s="384"/>
      <c r="D53" s="384"/>
      <c r="E53" s="385" t="s">
        <v>512</v>
      </c>
      <c r="F53" s="384"/>
      <c r="G53" s="384"/>
      <c r="H53" s="384"/>
      <c r="I53" s="384" t="s">
        <v>513</v>
      </c>
      <c r="J53" s="384"/>
      <c r="K53" s="384"/>
      <c r="L53" s="384"/>
      <c r="M53" s="418"/>
      <c r="N53" s="419"/>
      <c r="O53" s="419"/>
      <c r="P53" s="420"/>
      <c r="Q53" s="385" t="s">
        <v>517</v>
      </c>
      <c r="R53" s="384"/>
      <c r="S53" s="384"/>
      <c r="T53" s="384"/>
    </row>
    <row r="54" spans="1:20" ht="9.75" customHeight="1">
      <c r="A54" s="333" t="s">
        <v>82</v>
      </c>
      <c r="B54" s="333" t="str">
        <f>'9月第五週明細'!W12</f>
        <v>790.5大卡</v>
      </c>
      <c r="C54" s="333" t="s">
        <v>9</v>
      </c>
      <c r="D54" s="333" t="str">
        <f>'9月第五週明細'!W8</f>
        <v>24.5g</v>
      </c>
      <c r="E54" s="333" t="s">
        <v>220</v>
      </c>
      <c r="F54" s="333" t="str">
        <f>'9月第五週明細'!W20</f>
        <v>799.0大卡</v>
      </c>
      <c r="G54" s="333" t="s">
        <v>9</v>
      </c>
      <c r="H54" s="333" t="str">
        <f>'9月第五週明細'!W16</f>
        <v>25.5g</v>
      </c>
      <c r="I54" s="333" t="s">
        <v>220</v>
      </c>
      <c r="J54" s="333" t="str">
        <f>'9月第五週明細'!W28</f>
        <v>791.0大卡</v>
      </c>
      <c r="K54" s="333" t="s">
        <v>9</v>
      </c>
      <c r="L54" s="333" t="str">
        <f>'9月第五週明細'!W24</f>
        <v>26.0g</v>
      </c>
      <c r="M54" s="418"/>
      <c r="N54" s="419"/>
      <c r="O54" s="419"/>
      <c r="P54" s="420"/>
      <c r="Q54" s="333" t="s">
        <v>82</v>
      </c>
      <c r="R54" s="333" t="str">
        <f>'9月第五週明細'!W44</f>
        <v>787.0大卡</v>
      </c>
      <c r="S54" s="333" t="s">
        <v>9</v>
      </c>
      <c r="T54" s="333" t="str">
        <f>'9月第五週明細'!W40</f>
        <v>24.5g</v>
      </c>
    </row>
    <row r="55" spans="1:20" ht="9.75" customHeight="1">
      <c r="A55" s="333" t="s">
        <v>7</v>
      </c>
      <c r="B55" s="333" t="str">
        <f>'9月第五週明細'!W6</f>
        <v>112.0g</v>
      </c>
      <c r="C55" s="333" t="s">
        <v>11</v>
      </c>
      <c r="D55" s="333" t="str">
        <f>'9月第五週明細'!W10</f>
        <v>30.5g</v>
      </c>
      <c r="E55" s="333" t="s">
        <v>7</v>
      </c>
      <c r="F55" s="333" t="str">
        <f>'9月第五週明細'!W14</f>
        <v>111.0g</v>
      </c>
      <c r="G55" s="333" t="s">
        <v>11</v>
      </c>
      <c r="H55" s="333" t="str">
        <f>'9月第五週明細'!W18</f>
        <v>31.6g</v>
      </c>
      <c r="I55" s="333" t="s">
        <v>7</v>
      </c>
      <c r="J55" s="333" t="str">
        <f>'9月第五週明細'!W22</f>
        <v>109.0g</v>
      </c>
      <c r="K55" s="333" t="s">
        <v>11</v>
      </c>
      <c r="L55" s="333" t="str">
        <f>'9月第五週明細'!W26</f>
        <v> 30.2g</v>
      </c>
      <c r="M55" s="421"/>
      <c r="N55" s="422"/>
      <c r="O55" s="422"/>
      <c r="P55" s="423"/>
      <c r="Q55" s="333" t="s">
        <v>7</v>
      </c>
      <c r="R55" s="333" t="str">
        <f>'9月第五週明細'!W38</f>
        <v>112.0g</v>
      </c>
      <c r="S55" s="333" t="s">
        <v>11</v>
      </c>
      <c r="T55" s="333" t="str">
        <f>'9月第五週明細'!W42</f>
        <v>29.7g</v>
      </c>
    </row>
  </sheetData>
  <sheetProtection/>
  <mergeCells count="169">
    <mergeCell ref="A17:D17"/>
    <mergeCell ref="E17:H17"/>
    <mergeCell ref="I17:L17"/>
    <mergeCell ref="M17:P17"/>
    <mergeCell ref="M47:P55"/>
    <mergeCell ref="A15:D15"/>
    <mergeCell ref="E15:H15"/>
    <mergeCell ref="I15:L15"/>
    <mergeCell ref="M15:P15"/>
    <mergeCell ref="A16:D16"/>
    <mergeCell ref="E16:H16"/>
    <mergeCell ref="I16:L16"/>
    <mergeCell ref="M16:P16"/>
    <mergeCell ref="A13:D13"/>
    <mergeCell ref="E13:H13"/>
    <mergeCell ref="I13:L13"/>
    <mergeCell ref="M13:P13"/>
    <mergeCell ref="A14:D14"/>
    <mergeCell ref="E14:H14"/>
    <mergeCell ref="I14:L14"/>
    <mergeCell ref="A11:D11"/>
    <mergeCell ref="E11:H11"/>
    <mergeCell ref="I11:L11"/>
    <mergeCell ref="M11:P11"/>
    <mergeCell ref="A12:D12"/>
    <mergeCell ref="E12:H12"/>
    <mergeCell ref="I12:L12"/>
    <mergeCell ref="M12:P12"/>
    <mergeCell ref="Q13:T13"/>
    <mergeCell ref="M21:P21"/>
    <mergeCell ref="A22:D22"/>
    <mergeCell ref="E22:H22"/>
    <mergeCell ref="Q15:T15"/>
    <mergeCell ref="Q16:T16"/>
    <mergeCell ref="Q17:T17"/>
    <mergeCell ref="A20:D20"/>
    <mergeCell ref="Q20:T20"/>
    <mergeCell ref="M14:P14"/>
    <mergeCell ref="E20:H20"/>
    <mergeCell ref="E24:H24"/>
    <mergeCell ref="Q11:T11"/>
    <mergeCell ref="E21:H21"/>
    <mergeCell ref="I24:L24"/>
    <mergeCell ref="Q14:T14"/>
    <mergeCell ref="M23:P23"/>
    <mergeCell ref="I20:L20"/>
    <mergeCell ref="M20:P20"/>
    <mergeCell ref="Q12:T12"/>
    <mergeCell ref="E25:H25"/>
    <mergeCell ref="I25:L25"/>
    <mergeCell ref="I22:L22"/>
    <mergeCell ref="E23:H23"/>
    <mergeCell ref="I23:L23"/>
    <mergeCell ref="M25:P25"/>
    <mergeCell ref="M24:P24"/>
    <mergeCell ref="M26:P26"/>
    <mergeCell ref="I21:L21"/>
    <mergeCell ref="A24:D24"/>
    <mergeCell ref="A25:D25"/>
    <mergeCell ref="A21:D21"/>
    <mergeCell ref="A29:D29"/>
    <mergeCell ref="E29:H29"/>
    <mergeCell ref="I29:L29"/>
    <mergeCell ref="A23:D23"/>
    <mergeCell ref="M22:P22"/>
    <mergeCell ref="A26:D26"/>
    <mergeCell ref="E26:H26"/>
    <mergeCell ref="I26:L26"/>
    <mergeCell ref="A31:D31"/>
    <mergeCell ref="E31:H31"/>
    <mergeCell ref="I31:L31"/>
    <mergeCell ref="Q29:T29"/>
    <mergeCell ref="A30:D30"/>
    <mergeCell ref="E30:H30"/>
    <mergeCell ref="I30:L30"/>
    <mergeCell ref="Q30:T30"/>
    <mergeCell ref="M29:P29"/>
    <mergeCell ref="M30:P30"/>
    <mergeCell ref="Q31:T31"/>
    <mergeCell ref="A32:D32"/>
    <mergeCell ref="E32:H32"/>
    <mergeCell ref="I32:L32"/>
    <mergeCell ref="Q32:T32"/>
    <mergeCell ref="M32:P32"/>
    <mergeCell ref="M31:P31"/>
    <mergeCell ref="Q33:T33"/>
    <mergeCell ref="A34:D34"/>
    <mergeCell ref="E34:H34"/>
    <mergeCell ref="I34:L34"/>
    <mergeCell ref="Q34:T34"/>
    <mergeCell ref="A33:D33"/>
    <mergeCell ref="E33:H33"/>
    <mergeCell ref="I33:L33"/>
    <mergeCell ref="M33:P33"/>
    <mergeCell ref="M34:P34"/>
    <mergeCell ref="Q35:T35"/>
    <mergeCell ref="A38:D38"/>
    <mergeCell ref="E38:H38"/>
    <mergeCell ref="I38:L38"/>
    <mergeCell ref="M38:P38"/>
    <mergeCell ref="Q38:T38"/>
    <mergeCell ref="A35:D35"/>
    <mergeCell ref="E35:H35"/>
    <mergeCell ref="I35:L35"/>
    <mergeCell ref="M35:P35"/>
    <mergeCell ref="Q39:T39"/>
    <mergeCell ref="A40:D40"/>
    <mergeCell ref="E40:H40"/>
    <mergeCell ref="I40:L40"/>
    <mergeCell ref="M40:P40"/>
    <mergeCell ref="Q40:T40"/>
    <mergeCell ref="A39:D39"/>
    <mergeCell ref="E39:H39"/>
    <mergeCell ref="I39:L39"/>
    <mergeCell ref="M39:P39"/>
    <mergeCell ref="Q41:T41"/>
    <mergeCell ref="A42:D42"/>
    <mergeCell ref="E42:H42"/>
    <mergeCell ref="I42:L42"/>
    <mergeCell ref="M42:P42"/>
    <mergeCell ref="Q42:T42"/>
    <mergeCell ref="A41:D41"/>
    <mergeCell ref="E41:H41"/>
    <mergeCell ref="I41:L41"/>
    <mergeCell ref="M41:P41"/>
    <mergeCell ref="Q43:T43"/>
    <mergeCell ref="A44:D44"/>
    <mergeCell ref="E44:H44"/>
    <mergeCell ref="I44:L44"/>
    <mergeCell ref="M44:P44"/>
    <mergeCell ref="Q44:T44"/>
    <mergeCell ref="A43:D43"/>
    <mergeCell ref="E43:H43"/>
    <mergeCell ref="I43:L43"/>
    <mergeCell ref="M43:P43"/>
    <mergeCell ref="A47:D47"/>
    <mergeCell ref="E47:H47"/>
    <mergeCell ref="I47:L47"/>
    <mergeCell ref="Q47:T47"/>
    <mergeCell ref="A48:D48"/>
    <mergeCell ref="E48:H48"/>
    <mergeCell ref="I48:L48"/>
    <mergeCell ref="Q48:T48"/>
    <mergeCell ref="I52:L52"/>
    <mergeCell ref="Q52:T52"/>
    <mergeCell ref="A49:D49"/>
    <mergeCell ref="E49:H49"/>
    <mergeCell ref="I49:L49"/>
    <mergeCell ref="Q49:T49"/>
    <mergeCell ref="A50:D50"/>
    <mergeCell ref="E50:H50"/>
    <mergeCell ref="I50:L50"/>
    <mergeCell ref="Q50:T50"/>
    <mergeCell ref="A53:D53"/>
    <mergeCell ref="E53:H53"/>
    <mergeCell ref="I53:L53"/>
    <mergeCell ref="Q53:T53"/>
    <mergeCell ref="A51:D51"/>
    <mergeCell ref="E51:H51"/>
    <mergeCell ref="I51:L51"/>
    <mergeCell ref="Q51:T51"/>
    <mergeCell ref="A52:D52"/>
    <mergeCell ref="E52:H52"/>
    <mergeCell ref="Q21:T21"/>
    <mergeCell ref="Q22:T22"/>
    <mergeCell ref="Q23:T23"/>
    <mergeCell ref="Q24:T24"/>
    <mergeCell ref="Q25:T25"/>
    <mergeCell ref="Q26:T26"/>
  </mergeCells>
  <printOptions/>
  <pageMargins left="0.5905511811023623" right="0.5905511811023623" top="0.1968503937007874" bottom="0.03937007874015748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7"/>
  <sheetViews>
    <sheetView zoomScale="60" zoomScaleNormal="60" zoomScalePageLayoutView="0" workbookViewId="0" topLeftCell="A34">
      <selection activeCell="B1" sqref="B1:Y1"/>
    </sheetView>
  </sheetViews>
  <sheetFormatPr defaultColWidth="9.00390625" defaultRowHeight="16.5"/>
  <cols>
    <col min="1" max="1" width="1.875" style="111" customWidth="1"/>
    <col min="2" max="2" width="4.875" style="155" customWidth="1"/>
    <col min="3" max="3" width="0" style="111" hidden="1" customWidth="1"/>
    <col min="4" max="4" width="18.625" style="111" customWidth="1"/>
    <col min="5" max="5" width="5.625" style="156" customWidth="1"/>
    <col min="6" max="6" width="11.25390625" style="111" customWidth="1"/>
    <col min="7" max="7" width="18.625" style="111" customWidth="1"/>
    <col min="8" max="8" width="5.625" style="156" customWidth="1"/>
    <col min="9" max="9" width="11.875" style="111" customWidth="1"/>
    <col min="10" max="10" width="18.625" style="111" customWidth="1"/>
    <col min="11" max="11" width="5.625" style="156" customWidth="1"/>
    <col min="12" max="12" width="11.75390625" style="111" customWidth="1"/>
    <col min="13" max="13" width="18.625" style="111" customWidth="1"/>
    <col min="14" max="14" width="5.625" style="156" customWidth="1"/>
    <col min="15" max="15" width="12.125" style="111" customWidth="1"/>
    <col min="16" max="16" width="18.625" style="111" customWidth="1"/>
    <col min="17" max="17" width="5.625" style="156" customWidth="1"/>
    <col min="18" max="18" width="11.75390625" style="111" customWidth="1"/>
    <col min="19" max="19" width="18.625" style="111" customWidth="1"/>
    <col min="20" max="20" width="5.625" style="156" customWidth="1"/>
    <col min="21" max="21" width="12.75390625" style="111" customWidth="1"/>
    <col min="22" max="22" width="12.125" style="162" customWidth="1"/>
    <col min="23" max="23" width="11.75390625" style="159" customWidth="1"/>
    <col min="24" max="24" width="11.25390625" style="160" customWidth="1"/>
    <col min="25" max="25" width="6.625" style="163" customWidth="1"/>
    <col min="26" max="26" width="6.625" style="111" customWidth="1"/>
    <col min="27" max="27" width="6.00390625" style="85" hidden="1" customWidth="1"/>
    <col min="28" max="28" width="5.50390625" style="86" hidden="1" customWidth="1"/>
    <col min="29" max="29" width="7.75390625" style="85" hidden="1" customWidth="1"/>
    <col min="30" max="30" width="8.00390625" style="85" hidden="1" customWidth="1"/>
    <col min="31" max="31" width="7.875" style="85" hidden="1" customWidth="1"/>
    <col min="32" max="32" width="7.50390625" style="85" hidden="1" customWidth="1"/>
    <col min="33" max="16384" width="9.00390625" style="111" customWidth="1"/>
  </cols>
  <sheetData>
    <row r="1" spans="2:28" s="72" customFormat="1" ht="38.25">
      <c r="B1" s="424" t="s">
        <v>413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71"/>
      <c r="AB1" s="73"/>
    </row>
    <row r="2" spans="2:28" s="72" customFormat="1" ht="18.75" customHeight="1">
      <c r="B2" s="425"/>
      <c r="C2" s="426"/>
      <c r="D2" s="426"/>
      <c r="E2" s="426"/>
      <c r="F2" s="426"/>
      <c r="G2" s="426"/>
      <c r="H2" s="74"/>
      <c r="I2" s="71"/>
      <c r="J2" s="71"/>
      <c r="K2" s="74"/>
      <c r="L2" s="71"/>
      <c r="M2" s="71"/>
      <c r="N2" s="74"/>
      <c r="O2" s="71"/>
      <c r="P2" s="71"/>
      <c r="Q2" s="74"/>
      <c r="R2" s="71"/>
      <c r="S2" s="71"/>
      <c r="T2" s="74"/>
      <c r="U2" s="71"/>
      <c r="V2" s="75"/>
      <c r="W2" s="76"/>
      <c r="X2" s="77"/>
      <c r="Y2" s="76"/>
      <c r="Z2" s="71"/>
      <c r="AB2" s="73"/>
    </row>
    <row r="3" spans="2:28" s="85" customFormat="1" ht="30" customHeight="1" thickBot="1">
      <c r="B3" s="165" t="s">
        <v>43</v>
      </c>
      <c r="C3" s="165"/>
      <c r="D3" s="166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2"/>
      <c r="T3" s="79"/>
      <c r="U3" s="79"/>
      <c r="V3" s="80"/>
      <c r="W3" s="81"/>
      <c r="X3" s="82"/>
      <c r="Y3" s="83"/>
      <c r="Z3" s="84"/>
      <c r="AB3" s="86"/>
    </row>
    <row r="4" spans="2:32" s="100" customFormat="1" ht="43.5">
      <c r="B4" s="87" t="s">
        <v>0</v>
      </c>
      <c r="C4" s="88" t="s">
        <v>1</v>
      </c>
      <c r="D4" s="89" t="s">
        <v>2</v>
      </c>
      <c r="E4" s="90" t="s">
        <v>41</v>
      </c>
      <c r="F4" s="89"/>
      <c r="G4" s="89" t="s">
        <v>54</v>
      </c>
      <c r="H4" s="90" t="s">
        <v>41</v>
      </c>
      <c r="I4" s="89"/>
      <c r="J4" s="89" t="s">
        <v>4</v>
      </c>
      <c r="K4" s="90" t="s">
        <v>41</v>
      </c>
      <c r="L4" s="89"/>
      <c r="M4" s="89" t="s">
        <v>4</v>
      </c>
      <c r="N4" s="90" t="s">
        <v>41</v>
      </c>
      <c r="O4" s="89"/>
      <c r="P4" s="89" t="s">
        <v>4</v>
      </c>
      <c r="Q4" s="90" t="s">
        <v>41</v>
      </c>
      <c r="R4" s="89"/>
      <c r="S4" s="92" t="s">
        <v>5</v>
      </c>
      <c r="T4" s="90" t="s">
        <v>41</v>
      </c>
      <c r="U4" s="89"/>
      <c r="V4" s="93" t="s">
        <v>44</v>
      </c>
      <c r="W4" s="93" t="s">
        <v>45</v>
      </c>
      <c r="X4" s="94" t="s">
        <v>13</v>
      </c>
      <c r="Y4" s="95" t="s">
        <v>14</v>
      </c>
      <c r="Z4" s="96"/>
      <c r="AA4" s="97"/>
      <c r="AB4" s="98"/>
      <c r="AC4" s="99"/>
      <c r="AD4" s="99"/>
      <c r="AE4" s="99"/>
      <c r="AF4" s="99"/>
    </row>
    <row r="5" spans="2:32" s="105" customFormat="1" ht="42" customHeight="1">
      <c r="B5" s="101">
        <v>8</v>
      </c>
      <c r="C5" s="427"/>
      <c r="D5" s="169" t="str">
        <f>'8-9月菜單'!A12</f>
        <v>香Q米飯</v>
      </c>
      <c r="E5" s="169" t="s">
        <v>15</v>
      </c>
      <c r="F5" s="170" t="s">
        <v>16</v>
      </c>
      <c r="G5" s="169" t="str">
        <f>'8-9月菜單'!A13</f>
        <v>香酥雞腿(炸) </v>
      </c>
      <c r="H5" s="169" t="s">
        <v>57</v>
      </c>
      <c r="I5" s="170" t="s">
        <v>16</v>
      </c>
      <c r="J5" s="169" t="str">
        <f>'8-9月菜單'!A14</f>
        <v>五香滷蛋</v>
      </c>
      <c r="K5" s="169" t="s">
        <v>58</v>
      </c>
      <c r="L5" s="170" t="s">
        <v>16</v>
      </c>
      <c r="M5" s="169" t="str">
        <f>'8-9月菜單'!A15</f>
        <v>花生小菜</v>
      </c>
      <c r="N5" s="169" t="s">
        <v>17</v>
      </c>
      <c r="O5" s="170" t="s">
        <v>16</v>
      </c>
      <c r="P5" s="169" t="str">
        <f>'8-9月菜單'!A16</f>
        <v>淺色蔬菜</v>
      </c>
      <c r="Q5" s="169" t="s">
        <v>247</v>
      </c>
      <c r="R5" s="170" t="s">
        <v>16</v>
      </c>
      <c r="S5" s="169" t="str">
        <f>'8-9月菜單'!A17</f>
        <v>瓜瓜龍骨湯</v>
      </c>
      <c r="T5" s="169" t="s">
        <v>17</v>
      </c>
      <c r="U5" s="170" t="s">
        <v>16</v>
      </c>
      <c r="V5" s="432" t="s">
        <v>125</v>
      </c>
      <c r="W5" s="102" t="s">
        <v>7</v>
      </c>
      <c r="X5" s="103" t="s">
        <v>296</v>
      </c>
      <c r="Y5" s="104">
        <v>6.4</v>
      </c>
      <c r="Z5" s="85"/>
      <c r="AA5" s="85"/>
      <c r="AB5" s="86"/>
      <c r="AC5" s="85" t="s">
        <v>20</v>
      </c>
      <c r="AD5" s="85" t="s">
        <v>21</v>
      </c>
      <c r="AE5" s="85" t="s">
        <v>22</v>
      </c>
      <c r="AF5" s="85" t="s">
        <v>23</v>
      </c>
    </row>
    <row r="6" spans="2:32" ht="27.75" customHeight="1">
      <c r="B6" s="106" t="s">
        <v>8</v>
      </c>
      <c r="C6" s="427"/>
      <c r="D6" s="31" t="s">
        <v>224</v>
      </c>
      <c r="E6" s="31"/>
      <c r="F6" s="31">
        <v>120</v>
      </c>
      <c r="G6" s="30" t="s">
        <v>327</v>
      </c>
      <c r="H6" s="31"/>
      <c r="I6" s="30">
        <v>60</v>
      </c>
      <c r="J6" s="30" t="s">
        <v>225</v>
      </c>
      <c r="K6" s="30"/>
      <c r="L6" s="30">
        <v>55</v>
      </c>
      <c r="M6" s="31" t="s">
        <v>226</v>
      </c>
      <c r="N6" s="30"/>
      <c r="O6" s="30">
        <v>40</v>
      </c>
      <c r="P6" s="30" t="s">
        <v>50</v>
      </c>
      <c r="Q6" s="30"/>
      <c r="R6" s="30">
        <v>110</v>
      </c>
      <c r="S6" s="31" t="s">
        <v>110</v>
      </c>
      <c r="T6" s="30"/>
      <c r="U6" s="30">
        <v>35</v>
      </c>
      <c r="V6" s="433"/>
      <c r="W6" s="107" t="s">
        <v>297</v>
      </c>
      <c r="X6" s="108" t="s">
        <v>299</v>
      </c>
      <c r="Y6" s="109">
        <v>2.5</v>
      </c>
      <c r="Z6" s="84"/>
      <c r="AA6" s="110" t="s">
        <v>26</v>
      </c>
      <c r="AB6" s="86">
        <v>6</v>
      </c>
      <c r="AC6" s="86">
        <f>AB6*2</f>
        <v>12</v>
      </c>
      <c r="AD6" s="86"/>
      <c r="AE6" s="86">
        <f>AB6*15</f>
        <v>90</v>
      </c>
      <c r="AF6" s="86">
        <f>AC6*4+AE6*4</f>
        <v>408</v>
      </c>
    </row>
    <row r="7" spans="2:32" ht="27.75" customHeight="1">
      <c r="B7" s="106">
        <v>31</v>
      </c>
      <c r="C7" s="427"/>
      <c r="D7" s="31"/>
      <c r="E7" s="31"/>
      <c r="F7" s="31"/>
      <c r="G7" s="30" t="s">
        <v>328</v>
      </c>
      <c r="H7" s="117"/>
      <c r="I7" s="30">
        <v>7</v>
      </c>
      <c r="J7" s="30"/>
      <c r="K7" s="30"/>
      <c r="L7" s="30"/>
      <c r="M7" s="31" t="s">
        <v>227</v>
      </c>
      <c r="N7" s="30"/>
      <c r="O7" s="30">
        <v>15</v>
      </c>
      <c r="P7" s="30"/>
      <c r="Q7" s="30"/>
      <c r="R7" s="30"/>
      <c r="S7" s="31" t="s">
        <v>248</v>
      </c>
      <c r="T7" s="30"/>
      <c r="U7" s="30">
        <v>2</v>
      </c>
      <c r="V7" s="433"/>
      <c r="W7" s="112" t="s">
        <v>9</v>
      </c>
      <c r="X7" s="113" t="s">
        <v>300</v>
      </c>
      <c r="Y7" s="109">
        <v>1.7</v>
      </c>
      <c r="Z7" s="85"/>
      <c r="AA7" s="114" t="s">
        <v>28</v>
      </c>
      <c r="AB7" s="86">
        <v>2</v>
      </c>
      <c r="AC7" s="115">
        <f>AB7*7</f>
        <v>14</v>
      </c>
      <c r="AD7" s="86">
        <f>AB7*5</f>
        <v>10</v>
      </c>
      <c r="AE7" s="86" t="s">
        <v>29</v>
      </c>
      <c r="AF7" s="116">
        <f>AC7*4+AD7*9</f>
        <v>146</v>
      </c>
    </row>
    <row r="8" spans="2:32" ht="27.75" customHeight="1">
      <c r="B8" s="106" t="s">
        <v>10</v>
      </c>
      <c r="C8" s="427"/>
      <c r="D8" s="31"/>
      <c r="E8" s="31"/>
      <c r="F8" s="31"/>
      <c r="G8" s="30"/>
      <c r="H8" s="117"/>
      <c r="I8" s="30"/>
      <c r="J8" s="30"/>
      <c r="K8" s="117"/>
      <c r="L8" s="30"/>
      <c r="M8" s="31" t="s">
        <v>230</v>
      </c>
      <c r="N8" s="117"/>
      <c r="O8" s="30">
        <v>4</v>
      </c>
      <c r="P8" s="30"/>
      <c r="Q8" s="117"/>
      <c r="R8" s="30"/>
      <c r="S8" s="31"/>
      <c r="T8" s="117"/>
      <c r="U8" s="30"/>
      <c r="V8" s="433"/>
      <c r="W8" s="107" t="s">
        <v>310</v>
      </c>
      <c r="X8" s="113" t="s">
        <v>302</v>
      </c>
      <c r="Y8" s="109">
        <f>AB9</f>
        <v>2.5</v>
      </c>
      <c r="Z8" s="84"/>
      <c r="AA8" s="85" t="s">
        <v>31</v>
      </c>
      <c r="AB8" s="86">
        <v>1.8</v>
      </c>
      <c r="AC8" s="86">
        <f>AB8*1</f>
        <v>1.8</v>
      </c>
      <c r="AD8" s="86" t="s">
        <v>29</v>
      </c>
      <c r="AE8" s="86">
        <f>AB8*5</f>
        <v>9</v>
      </c>
      <c r="AF8" s="86">
        <f>AC8*4+AE8*4</f>
        <v>43.2</v>
      </c>
    </row>
    <row r="9" spans="2:32" ht="27.75" customHeight="1">
      <c r="B9" s="428" t="s">
        <v>37</v>
      </c>
      <c r="C9" s="427"/>
      <c r="D9" s="31"/>
      <c r="E9" s="31"/>
      <c r="F9" s="31"/>
      <c r="G9" s="30"/>
      <c r="H9" s="117"/>
      <c r="I9" s="30"/>
      <c r="J9" s="28"/>
      <c r="K9" s="29"/>
      <c r="L9" s="28"/>
      <c r="M9" s="31" t="s">
        <v>229</v>
      </c>
      <c r="N9" s="117"/>
      <c r="O9" s="30">
        <v>10</v>
      </c>
      <c r="P9" s="30"/>
      <c r="Q9" s="117"/>
      <c r="R9" s="30"/>
      <c r="S9" s="31"/>
      <c r="T9" s="117"/>
      <c r="U9" s="30"/>
      <c r="V9" s="433"/>
      <c r="W9" s="112" t="s">
        <v>11</v>
      </c>
      <c r="X9" s="113" t="s">
        <v>303</v>
      </c>
      <c r="Y9" s="109">
        <v>0</v>
      </c>
      <c r="Z9" s="85"/>
      <c r="AA9" s="85" t="s">
        <v>34</v>
      </c>
      <c r="AB9" s="86">
        <v>2.5</v>
      </c>
      <c r="AC9" s="86"/>
      <c r="AD9" s="86">
        <f>AB9*5</f>
        <v>12.5</v>
      </c>
      <c r="AE9" s="86" t="s">
        <v>29</v>
      </c>
      <c r="AF9" s="86">
        <f>AD9*9</f>
        <v>112.5</v>
      </c>
    </row>
    <row r="10" spans="2:31" ht="27.75" customHeight="1">
      <c r="B10" s="428"/>
      <c r="C10" s="427"/>
      <c r="D10" s="31"/>
      <c r="E10" s="31"/>
      <c r="F10" s="31"/>
      <c r="G10" s="174"/>
      <c r="H10" s="174"/>
      <c r="I10" s="174"/>
      <c r="J10" s="30"/>
      <c r="K10" s="117"/>
      <c r="L10" s="30"/>
      <c r="M10" s="31"/>
      <c r="N10" s="117"/>
      <c r="O10" s="30"/>
      <c r="P10" s="30"/>
      <c r="Q10" s="117"/>
      <c r="R10" s="30"/>
      <c r="S10" s="31"/>
      <c r="T10" s="117"/>
      <c r="U10" s="30"/>
      <c r="V10" s="433"/>
      <c r="W10" s="107" t="s">
        <v>322</v>
      </c>
      <c r="X10" s="164" t="s">
        <v>305</v>
      </c>
      <c r="Y10" s="119">
        <v>0</v>
      </c>
      <c r="Z10" s="84"/>
      <c r="AA10" s="85" t="s">
        <v>35</v>
      </c>
      <c r="AB10" s="86">
        <v>1</v>
      </c>
      <c r="AE10" s="85">
        <f>AB10*15</f>
        <v>15</v>
      </c>
    </row>
    <row r="11" spans="2:32" ht="27.75" customHeight="1">
      <c r="B11" s="120" t="s">
        <v>36</v>
      </c>
      <c r="C11" s="121"/>
      <c r="D11" s="31"/>
      <c r="E11" s="117"/>
      <c r="F11" s="31"/>
      <c r="G11" s="174"/>
      <c r="H11" s="175"/>
      <c r="I11" s="174"/>
      <c r="J11" s="30"/>
      <c r="K11" s="117"/>
      <c r="L11" s="30"/>
      <c r="M11" s="30"/>
      <c r="N11" s="117"/>
      <c r="O11" s="30"/>
      <c r="P11" s="30"/>
      <c r="Q11" s="117"/>
      <c r="R11" s="30"/>
      <c r="S11" s="30"/>
      <c r="T11" s="117"/>
      <c r="U11" s="30"/>
      <c r="V11" s="433"/>
      <c r="W11" s="112" t="s">
        <v>12</v>
      </c>
      <c r="X11" s="122"/>
      <c r="Y11" s="109"/>
      <c r="Z11" s="85"/>
      <c r="AC11" s="85">
        <f>SUM(AC6:AC10)</f>
        <v>27.8</v>
      </c>
      <c r="AD11" s="85">
        <f>SUM(AD6:AD10)</f>
        <v>22.5</v>
      </c>
      <c r="AE11" s="85">
        <f>SUM(AE6:AE10)</f>
        <v>114</v>
      </c>
      <c r="AF11" s="85">
        <f>AC11*4+AD11*9+AE11*4</f>
        <v>769.7</v>
      </c>
    </row>
    <row r="12" spans="2:31" ht="27.75" customHeight="1">
      <c r="B12" s="126"/>
      <c r="C12" s="127"/>
      <c r="D12" s="128"/>
      <c r="E12" s="128"/>
      <c r="F12" s="46"/>
      <c r="G12" s="174"/>
      <c r="H12" s="175"/>
      <c r="I12" s="174"/>
      <c r="J12" s="46"/>
      <c r="K12" s="128"/>
      <c r="L12" s="46"/>
      <c r="M12" s="46"/>
      <c r="N12" s="128"/>
      <c r="O12" s="46"/>
      <c r="P12" s="46"/>
      <c r="Q12" s="128"/>
      <c r="R12" s="46"/>
      <c r="S12" s="46"/>
      <c r="T12" s="128"/>
      <c r="U12" s="46"/>
      <c r="V12" s="433"/>
      <c r="W12" s="129" t="s">
        <v>362</v>
      </c>
      <c r="X12" s="130"/>
      <c r="Y12" s="237"/>
      <c r="Z12" s="84"/>
      <c r="AC12" s="125">
        <f>AC11*4/AF11</f>
        <v>0.14447187215798363</v>
      </c>
      <c r="AD12" s="125">
        <f>AD11*9/AF11</f>
        <v>0.26308951539560865</v>
      </c>
      <c r="AE12" s="125">
        <f>AE11*4/AF11</f>
        <v>0.5924386124464076</v>
      </c>
    </row>
    <row r="13" spans="2:32" s="105" customFormat="1" ht="27.75" customHeight="1">
      <c r="B13" s="101">
        <v>9</v>
      </c>
      <c r="C13" s="427"/>
      <c r="D13" s="169" t="str">
        <f>'8-9月菜單'!E12</f>
        <v>糙米Q飯</v>
      </c>
      <c r="E13" s="169" t="s">
        <v>15</v>
      </c>
      <c r="F13" s="169"/>
      <c r="G13" s="169" t="str">
        <f>'8-9月菜單'!E13</f>
        <v>家傳豬里肌</v>
      </c>
      <c r="H13" s="169" t="s">
        <v>52</v>
      </c>
      <c r="I13" s="169"/>
      <c r="J13" s="169" t="str">
        <f>'8-9月菜單'!E14</f>
        <v>   綜和麻味燙(豆)  </v>
      </c>
      <c r="K13" s="169" t="s">
        <v>17</v>
      </c>
      <c r="L13" s="169"/>
      <c r="M13" s="169" t="str">
        <f>'8-9月菜單'!E15</f>
        <v>雙色咖哩</v>
      </c>
      <c r="N13" s="169" t="s">
        <v>259</v>
      </c>
      <c r="O13" s="169"/>
      <c r="P13" s="169" t="str">
        <f>'8-9月菜單'!E16</f>
        <v>淺色蔬菜</v>
      </c>
      <c r="Q13" s="169" t="s">
        <v>18</v>
      </c>
      <c r="R13" s="169"/>
      <c r="S13" s="169" t="str">
        <f>'8-9月菜單'!E17</f>
        <v>冬瓜西米露</v>
      </c>
      <c r="T13" s="169" t="s">
        <v>17</v>
      </c>
      <c r="U13" s="169"/>
      <c r="V13" s="433"/>
      <c r="W13" s="102" t="s">
        <v>7</v>
      </c>
      <c r="X13" s="103" t="s">
        <v>296</v>
      </c>
      <c r="Y13" s="104">
        <v>6.9</v>
      </c>
      <c r="Z13" s="85"/>
      <c r="AA13" s="85"/>
      <c r="AB13" s="86"/>
      <c r="AC13" s="85" t="s">
        <v>20</v>
      </c>
      <c r="AD13" s="85" t="s">
        <v>21</v>
      </c>
      <c r="AE13" s="85" t="s">
        <v>22</v>
      </c>
      <c r="AF13" s="85" t="s">
        <v>23</v>
      </c>
    </row>
    <row r="14" spans="2:32" ht="27.75" customHeight="1">
      <c r="B14" s="106" t="s">
        <v>8</v>
      </c>
      <c r="C14" s="427"/>
      <c r="D14" s="30" t="s">
        <v>224</v>
      </c>
      <c r="E14" s="30"/>
      <c r="F14" s="30">
        <v>80</v>
      </c>
      <c r="G14" s="30" t="s">
        <v>233</v>
      </c>
      <c r="H14" s="31"/>
      <c r="I14" s="30">
        <v>60</v>
      </c>
      <c r="J14" s="30" t="s">
        <v>101</v>
      </c>
      <c r="K14" s="30"/>
      <c r="L14" s="30">
        <v>30</v>
      </c>
      <c r="M14" s="31" t="s">
        <v>118</v>
      </c>
      <c r="N14" s="30"/>
      <c r="O14" s="31">
        <v>45</v>
      </c>
      <c r="P14" s="30" t="s">
        <v>234</v>
      </c>
      <c r="Q14" s="30"/>
      <c r="R14" s="30">
        <v>110</v>
      </c>
      <c r="S14" s="31" t="s">
        <v>405</v>
      </c>
      <c r="T14" s="30"/>
      <c r="U14" s="30">
        <v>20</v>
      </c>
      <c r="V14" s="433"/>
      <c r="W14" s="107" t="s">
        <v>408</v>
      </c>
      <c r="X14" s="108" t="s">
        <v>299</v>
      </c>
      <c r="Y14" s="109">
        <v>2.5</v>
      </c>
      <c r="Z14" s="84"/>
      <c r="AA14" s="110" t="s">
        <v>26</v>
      </c>
      <c r="AB14" s="86">
        <v>6.2</v>
      </c>
      <c r="AC14" s="86">
        <f>AB14*2</f>
        <v>12.4</v>
      </c>
      <c r="AD14" s="86"/>
      <c r="AE14" s="86">
        <f>AB14*15</f>
        <v>93</v>
      </c>
      <c r="AF14" s="86">
        <f>AC14*4+AE14*4</f>
        <v>421.6</v>
      </c>
    </row>
    <row r="15" spans="2:32" ht="27.75" customHeight="1">
      <c r="B15" s="106">
        <v>1</v>
      </c>
      <c r="C15" s="427"/>
      <c r="D15" s="30" t="s">
        <v>235</v>
      </c>
      <c r="E15" s="30"/>
      <c r="F15" s="30">
        <v>20</v>
      </c>
      <c r="G15" s="30"/>
      <c r="H15" s="31"/>
      <c r="I15" s="30"/>
      <c r="J15" s="174" t="s">
        <v>332</v>
      </c>
      <c r="K15" s="174"/>
      <c r="L15" s="174">
        <v>20</v>
      </c>
      <c r="M15" s="31" t="s">
        <v>229</v>
      </c>
      <c r="N15" s="30"/>
      <c r="O15" s="31">
        <v>10</v>
      </c>
      <c r="P15" s="30"/>
      <c r="Q15" s="30"/>
      <c r="R15" s="30"/>
      <c r="S15" s="31" t="s">
        <v>406</v>
      </c>
      <c r="T15" s="30"/>
      <c r="U15" s="30">
        <v>10</v>
      </c>
      <c r="V15" s="433"/>
      <c r="W15" s="112" t="s">
        <v>9</v>
      </c>
      <c r="X15" s="113" t="s">
        <v>300</v>
      </c>
      <c r="Y15" s="109">
        <v>1.7</v>
      </c>
      <c r="Z15" s="85"/>
      <c r="AA15" s="114" t="s">
        <v>28</v>
      </c>
      <c r="AB15" s="86">
        <v>2</v>
      </c>
      <c r="AC15" s="115">
        <f>AB15*7</f>
        <v>14</v>
      </c>
      <c r="AD15" s="86">
        <f>AB15*5</f>
        <v>10</v>
      </c>
      <c r="AE15" s="86" t="s">
        <v>29</v>
      </c>
      <c r="AF15" s="116">
        <f>AC15*4+AD15*9</f>
        <v>146</v>
      </c>
    </row>
    <row r="16" spans="2:32" ht="27.75" customHeight="1">
      <c r="B16" s="106" t="s">
        <v>10</v>
      </c>
      <c r="C16" s="427"/>
      <c r="D16" s="30" t="s">
        <v>161</v>
      </c>
      <c r="E16" s="117"/>
      <c r="F16" s="30">
        <v>20</v>
      </c>
      <c r="G16" s="31"/>
      <c r="H16" s="30"/>
      <c r="I16" s="30"/>
      <c r="J16" s="30" t="s">
        <v>115</v>
      </c>
      <c r="K16" s="117"/>
      <c r="L16" s="30">
        <v>10</v>
      </c>
      <c r="M16" s="31" t="s">
        <v>237</v>
      </c>
      <c r="N16" s="117"/>
      <c r="O16" s="31">
        <v>10</v>
      </c>
      <c r="P16" s="30"/>
      <c r="Q16" s="117"/>
      <c r="R16" s="30"/>
      <c r="S16" s="31"/>
      <c r="T16" s="117"/>
      <c r="U16" s="30"/>
      <c r="V16" s="433"/>
      <c r="W16" s="107" t="s">
        <v>310</v>
      </c>
      <c r="X16" s="113" t="s">
        <v>302</v>
      </c>
      <c r="Y16" s="109">
        <v>2.5</v>
      </c>
      <c r="Z16" s="84"/>
      <c r="AA16" s="85" t="s">
        <v>31</v>
      </c>
      <c r="AB16" s="86">
        <v>1.6</v>
      </c>
      <c r="AC16" s="86">
        <f>AB16*1</f>
        <v>1.6</v>
      </c>
      <c r="AD16" s="86" t="s">
        <v>29</v>
      </c>
      <c r="AE16" s="86">
        <f>AB16*5</f>
        <v>8</v>
      </c>
      <c r="AF16" s="86">
        <f>AC16*4+AE16*4</f>
        <v>38.4</v>
      </c>
    </row>
    <row r="17" spans="2:32" ht="27.75" customHeight="1">
      <c r="B17" s="428" t="s">
        <v>38</v>
      </c>
      <c r="C17" s="427"/>
      <c r="D17" s="117"/>
      <c r="E17" s="117"/>
      <c r="F17" s="30"/>
      <c r="G17" s="31"/>
      <c r="H17" s="30"/>
      <c r="I17" s="30"/>
      <c r="J17" s="174" t="s">
        <v>202</v>
      </c>
      <c r="K17" s="174" t="s">
        <v>74</v>
      </c>
      <c r="L17" s="174">
        <v>10</v>
      </c>
      <c r="M17" s="31"/>
      <c r="N17" s="117"/>
      <c r="O17" s="30"/>
      <c r="P17" s="30"/>
      <c r="Q17" s="117"/>
      <c r="R17" s="30"/>
      <c r="S17" s="31"/>
      <c r="T17" s="117"/>
      <c r="U17" s="30"/>
      <c r="V17" s="433"/>
      <c r="W17" s="112" t="s">
        <v>11</v>
      </c>
      <c r="X17" s="113" t="s">
        <v>303</v>
      </c>
      <c r="Y17" s="109">
        <v>0</v>
      </c>
      <c r="Z17" s="85"/>
      <c r="AA17" s="85" t="s">
        <v>34</v>
      </c>
      <c r="AB17" s="86">
        <v>2.5</v>
      </c>
      <c r="AC17" s="86"/>
      <c r="AD17" s="86">
        <f>AB17*5</f>
        <v>12.5</v>
      </c>
      <c r="AE17" s="86" t="s">
        <v>29</v>
      </c>
      <c r="AF17" s="86">
        <f>AD17*9</f>
        <v>112.5</v>
      </c>
    </row>
    <row r="18" spans="2:31" ht="27.75" customHeight="1">
      <c r="B18" s="428"/>
      <c r="C18" s="427"/>
      <c r="D18" s="117"/>
      <c r="E18" s="117"/>
      <c r="F18" s="30"/>
      <c r="G18" s="31"/>
      <c r="H18" s="117"/>
      <c r="I18" s="30"/>
      <c r="J18" s="174"/>
      <c r="K18" s="174"/>
      <c r="L18" s="174"/>
      <c r="M18" s="174"/>
      <c r="N18" s="174"/>
      <c r="O18" s="174"/>
      <c r="P18" s="30"/>
      <c r="Q18" s="117"/>
      <c r="R18" s="30"/>
      <c r="S18" s="31"/>
      <c r="T18" s="117"/>
      <c r="U18" s="30"/>
      <c r="V18" s="433"/>
      <c r="W18" s="107" t="s">
        <v>307</v>
      </c>
      <c r="X18" s="164" t="s">
        <v>305</v>
      </c>
      <c r="Y18" s="119">
        <v>0</v>
      </c>
      <c r="Z18" s="84"/>
      <c r="AA18" s="85" t="s">
        <v>35</v>
      </c>
      <c r="AB18" s="86">
        <v>1</v>
      </c>
      <c r="AE18" s="85">
        <f>AB18*15</f>
        <v>15</v>
      </c>
    </row>
    <row r="19" spans="2:32" ht="27.75" customHeight="1">
      <c r="B19" s="120" t="s">
        <v>36</v>
      </c>
      <c r="C19" s="121"/>
      <c r="D19" s="117"/>
      <c r="E19" s="117"/>
      <c r="F19" s="30"/>
      <c r="G19" s="31"/>
      <c r="H19" s="117"/>
      <c r="I19" s="30"/>
      <c r="J19" s="174"/>
      <c r="K19" s="174"/>
      <c r="L19" s="174"/>
      <c r="M19" s="174"/>
      <c r="N19" s="174"/>
      <c r="O19" s="174"/>
      <c r="P19" s="30"/>
      <c r="Q19" s="117"/>
      <c r="R19" s="30"/>
      <c r="S19" s="30"/>
      <c r="T19" s="117"/>
      <c r="U19" s="30"/>
      <c r="V19" s="433"/>
      <c r="W19" s="112" t="s">
        <v>12</v>
      </c>
      <c r="X19" s="122"/>
      <c r="Y19" s="109"/>
      <c r="Z19" s="85"/>
      <c r="AC19" s="85">
        <f>SUM(AC14:AC18)</f>
        <v>28</v>
      </c>
      <c r="AD19" s="85">
        <f>SUM(AD14:AD18)</f>
        <v>22.5</v>
      </c>
      <c r="AE19" s="85">
        <f>SUM(AE14:AE18)</f>
        <v>116</v>
      </c>
      <c r="AF19" s="85">
        <f>AC19*4+AD19*9+AE19*4</f>
        <v>778.5</v>
      </c>
    </row>
    <row r="20" spans="2:31" ht="27.75" customHeight="1">
      <c r="B20" s="123"/>
      <c r="C20" s="124"/>
      <c r="D20" s="117"/>
      <c r="E20" s="117"/>
      <c r="F20" s="30"/>
      <c r="G20" s="30"/>
      <c r="H20" s="117"/>
      <c r="I20" s="30"/>
      <c r="J20" s="174"/>
      <c r="K20" s="174"/>
      <c r="L20" s="174"/>
      <c r="M20" s="174"/>
      <c r="N20" s="174"/>
      <c r="O20" s="174"/>
      <c r="P20" s="30"/>
      <c r="Q20" s="117"/>
      <c r="R20" s="30"/>
      <c r="S20" s="30"/>
      <c r="T20" s="117"/>
      <c r="U20" s="30"/>
      <c r="V20" s="433"/>
      <c r="W20" s="107" t="s">
        <v>409</v>
      </c>
      <c r="X20" s="118"/>
      <c r="Y20" s="119"/>
      <c r="Z20" s="84"/>
      <c r="AC20" s="125">
        <f>AC19*4/AF19</f>
        <v>0.1438664097623635</v>
      </c>
      <c r="AD20" s="125">
        <f>AD19*9/AF19</f>
        <v>0.26011560693641617</v>
      </c>
      <c r="AE20" s="125">
        <f>AE19*4/AF19</f>
        <v>0.5960179833012202</v>
      </c>
    </row>
    <row r="21" spans="2:32" s="105" customFormat="1" ht="27.75" customHeight="1">
      <c r="B21" s="131">
        <v>9</v>
      </c>
      <c r="C21" s="427"/>
      <c r="D21" s="169" t="str">
        <f>'8-9月菜單'!I12</f>
        <v>    蝦仁炒飯(海) </v>
      </c>
      <c r="E21" s="169" t="s">
        <v>254</v>
      </c>
      <c r="F21" s="197"/>
      <c r="G21" s="245" t="str">
        <f>'8-9月菜單'!I13</f>
        <v>  卡香雞肉排(炸)</v>
      </c>
      <c r="H21" s="196" t="s">
        <v>57</v>
      </c>
      <c r="I21" s="169"/>
      <c r="J21" s="169" t="str">
        <f>'8-9月菜單'!I14</f>
        <v>  蔥花捲(冷)</v>
      </c>
      <c r="K21" s="171" t="s">
        <v>260</v>
      </c>
      <c r="L21" s="169"/>
      <c r="M21" s="169" t="str">
        <f>'8-9月菜單'!I15</f>
        <v>   紅油炒手(冷) </v>
      </c>
      <c r="N21" s="169" t="s">
        <v>259</v>
      </c>
      <c r="O21" s="169"/>
      <c r="P21" s="169" t="str">
        <f>'8-9月菜單'!I16</f>
        <v>深色蔬菜</v>
      </c>
      <c r="Q21" s="169" t="s">
        <v>18</v>
      </c>
      <c r="R21" s="169"/>
      <c r="S21" s="169" t="str">
        <f>'8-9月菜單'!I17</f>
        <v>可口時蔬湯</v>
      </c>
      <c r="T21" s="169" t="s">
        <v>17</v>
      </c>
      <c r="U21" s="169"/>
      <c r="V21" s="434"/>
      <c r="W21" s="102" t="s">
        <v>7</v>
      </c>
      <c r="X21" s="103" t="s">
        <v>296</v>
      </c>
      <c r="Y21" s="104">
        <v>6.7</v>
      </c>
      <c r="Z21" s="85"/>
      <c r="AA21" s="85"/>
      <c r="AB21" s="86"/>
      <c r="AC21" s="85" t="s">
        <v>20</v>
      </c>
      <c r="AD21" s="85" t="s">
        <v>21</v>
      </c>
      <c r="AE21" s="85" t="s">
        <v>22</v>
      </c>
      <c r="AF21" s="85" t="s">
        <v>23</v>
      </c>
    </row>
    <row r="22" spans="2:32" s="136" customFormat="1" ht="27.75" customHeight="1">
      <c r="B22" s="132" t="s">
        <v>8</v>
      </c>
      <c r="C22" s="427"/>
      <c r="D22" s="30" t="s">
        <v>24</v>
      </c>
      <c r="E22" s="31"/>
      <c r="F22" s="30">
        <v>100</v>
      </c>
      <c r="G22" s="30" t="s">
        <v>262</v>
      </c>
      <c r="H22" s="30"/>
      <c r="I22" s="30">
        <v>60</v>
      </c>
      <c r="J22" s="174" t="s">
        <v>270</v>
      </c>
      <c r="K22" s="174" t="s">
        <v>177</v>
      </c>
      <c r="L22" s="174">
        <v>30</v>
      </c>
      <c r="M22" s="30" t="s">
        <v>279</v>
      </c>
      <c r="N22" s="30" t="s">
        <v>280</v>
      </c>
      <c r="O22" s="30">
        <v>34</v>
      </c>
      <c r="P22" s="30" t="s">
        <v>219</v>
      </c>
      <c r="Q22" s="30"/>
      <c r="R22" s="30">
        <v>110</v>
      </c>
      <c r="S22" s="30" t="s">
        <v>239</v>
      </c>
      <c r="T22" s="30"/>
      <c r="U22" s="30">
        <v>30</v>
      </c>
      <c r="V22" s="434"/>
      <c r="W22" s="107" t="s">
        <v>363</v>
      </c>
      <c r="X22" s="108" t="s">
        <v>299</v>
      </c>
      <c r="Y22" s="109">
        <v>2.5</v>
      </c>
      <c r="Z22" s="133"/>
      <c r="AA22" s="134" t="s">
        <v>26</v>
      </c>
      <c r="AB22" s="135">
        <v>6.2</v>
      </c>
      <c r="AC22" s="135">
        <f>AB22*2</f>
        <v>12.4</v>
      </c>
      <c r="AD22" s="135"/>
      <c r="AE22" s="135">
        <f>AB22*15</f>
        <v>93</v>
      </c>
      <c r="AF22" s="135">
        <f>AC22*4+AE22*4</f>
        <v>421.6</v>
      </c>
    </row>
    <row r="23" spans="2:32" s="136" customFormat="1" ht="27.75" customHeight="1">
      <c r="B23" s="132">
        <v>2</v>
      </c>
      <c r="C23" s="427"/>
      <c r="D23" s="30" t="s">
        <v>77</v>
      </c>
      <c r="E23" s="30"/>
      <c r="F23" s="30">
        <v>10</v>
      </c>
      <c r="G23" s="30" t="s">
        <v>267</v>
      </c>
      <c r="H23" s="31"/>
      <c r="I23" s="30">
        <v>7</v>
      </c>
      <c r="J23" s="31"/>
      <c r="K23" s="30"/>
      <c r="L23" s="31"/>
      <c r="M23" s="30" t="s">
        <v>147</v>
      </c>
      <c r="N23" s="30"/>
      <c r="O23" s="30">
        <v>15</v>
      </c>
      <c r="P23" s="30"/>
      <c r="Q23" s="30"/>
      <c r="R23" s="30"/>
      <c r="S23" s="30" t="s">
        <v>236</v>
      </c>
      <c r="T23" s="30"/>
      <c r="U23" s="30">
        <v>2</v>
      </c>
      <c r="V23" s="434"/>
      <c r="W23" s="112" t="s">
        <v>9</v>
      </c>
      <c r="X23" s="113" t="s">
        <v>300</v>
      </c>
      <c r="Y23" s="109">
        <v>1.8</v>
      </c>
      <c r="Z23" s="137"/>
      <c r="AA23" s="138" t="s">
        <v>28</v>
      </c>
      <c r="AB23" s="135">
        <v>2.2</v>
      </c>
      <c r="AC23" s="139">
        <f>AB23*7</f>
        <v>15.400000000000002</v>
      </c>
      <c r="AD23" s="135">
        <f>AB23*5</f>
        <v>11</v>
      </c>
      <c r="AE23" s="135" t="s">
        <v>29</v>
      </c>
      <c r="AF23" s="140">
        <f>AC23*4+AD23*9</f>
        <v>160.60000000000002</v>
      </c>
    </row>
    <row r="24" spans="2:32" s="136" customFormat="1" ht="27.75" customHeight="1">
      <c r="B24" s="132" t="s">
        <v>10</v>
      </c>
      <c r="C24" s="427"/>
      <c r="D24" s="30" t="s">
        <v>151</v>
      </c>
      <c r="E24" s="117"/>
      <c r="F24" s="30">
        <v>3</v>
      </c>
      <c r="G24" s="30"/>
      <c r="H24" s="31"/>
      <c r="I24" s="30"/>
      <c r="J24" s="30"/>
      <c r="K24" s="30"/>
      <c r="L24" s="30"/>
      <c r="M24" s="30" t="s">
        <v>48</v>
      </c>
      <c r="N24" s="117"/>
      <c r="O24" s="30">
        <v>5</v>
      </c>
      <c r="P24" s="30"/>
      <c r="Q24" s="117"/>
      <c r="R24" s="30"/>
      <c r="S24" s="31" t="s">
        <v>228</v>
      </c>
      <c r="T24" s="117"/>
      <c r="U24" s="30">
        <v>2</v>
      </c>
      <c r="V24" s="434"/>
      <c r="W24" s="107" t="s">
        <v>293</v>
      </c>
      <c r="X24" s="113" t="s">
        <v>302</v>
      </c>
      <c r="Y24" s="109">
        <v>2.6</v>
      </c>
      <c r="Z24" s="133"/>
      <c r="AA24" s="141" t="s">
        <v>31</v>
      </c>
      <c r="AB24" s="135">
        <v>1.6</v>
      </c>
      <c r="AC24" s="135">
        <f>AB24*1</f>
        <v>1.6</v>
      </c>
      <c r="AD24" s="135" t="s">
        <v>29</v>
      </c>
      <c r="AE24" s="135">
        <f>AB24*5</f>
        <v>8</v>
      </c>
      <c r="AF24" s="135">
        <f>AC24*4+AE24*4</f>
        <v>38.4</v>
      </c>
    </row>
    <row r="25" spans="2:32" s="136" customFormat="1" ht="27.75" customHeight="1">
      <c r="B25" s="431" t="s">
        <v>65</v>
      </c>
      <c r="C25" s="427"/>
      <c r="D25" s="30" t="s">
        <v>182</v>
      </c>
      <c r="E25" s="30" t="s">
        <v>181</v>
      </c>
      <c r="F25" s="30">
        <v>10</v>
      </c>
      <c r="G25" s="30"/>
      <c r="H25" s="117"/>
      <c r="I25" s="30"/>
      <c r="J25" s="30"/>
      <c r="K25" s="30"/>
      <c r="L25" s="30"/>
      <c r="M25" s="30"/>
      <c r="N25" s="117"/>
      <c r="O25" s="30"/>
      <c r="P25" s="30"/>
      <c r="Q25" s="117"/>
      <c r="R25" s="30"/>
      <c r="S25" s="30" t="s">
        <v>241</v>
      </c>
      <c r="T25" s="117"/>
      <c r="U25" s="30">
        <v>3</v>
      </c>
      <c r="V25" s="434"/>
      <c r="W25" s="112" t="s">
        <v>11</v>
      </c>
      <c r="X25" s="113" t="s">
        <v>303</v>
      </c>
      <c r="Y25" s="109">
        <f>AB26</f>
        <v>0</v>
      </c>
      <c r="Z25" s="137"/>
      <c r="AA25" s="141" t="s">
        <v>34</v>
      </c>
      <c r="AB25" s="135">
        <v>2.5</v>
      </c>
      <c r="AC25" s="135"/>
      <c r="AD25" s="135">
        <f>AB25*5</f>
        <v>12.5</v>
      </c>
      <c r="AE25" s="135" t="s">
        <v>29</v>
      </c>
      <c r="AF25" s="135">
        <f>AD25*9</f>
        <v>112.5</v>
      </c>
    </row>
    <row r="26" spans="2:32" s="136" customFormat="1" ht="27.75" customHeight="1">
      <c r="B26" s="431"/>
      <c r="C26" s="427"/>
      <c r="D26" s="30" t="s">
        <v>134</v>
      </c>
      <c r="E26" s="117"/>
      <c r="F26" s="30">
        <v>10</v>
      </c>
      <c r="G26" s="235"/>
      <c r="H26" s="117"/>
      <c r="I26" s="30"/>
      <c r="J26" s="174"/>
      <c r="K26" s="179"/>
      <c r="L26" s="174"/>
      <c r="M26" s="30"/>
      <c r="N26" s="30"/>
      <c r="O26" s="30"/>
      <c r="P26" s="30"/>
      <c r="Q26" s="117"/>
      <c r="R26" s="30"/>
      <c r="S26" s="30"/>
      <c r="T26" s="117"/>
      <c r="U26" s="30"/>
      <c r="V26" s="434"/>
      <c r="W26" s="107" t="s">
        <v>364</v>
      </c>
      <c r="X26" s="164" t="s">
        <v>305</v>
      </c>
      <c r="Y26" s="109">
        <v>0</v>
      </c>
      <c r="Z26" s="133"/>
      <c r="AA26" s="141" t="s">
        <v>35</v>
      </c>
      <c r="AB26" s="135"/>
      <c r="AC26" s="141"/>
      <c r="AD26" s="141"/>
      <c r="AE26" s="141">
        <f>AB26*15</f>
        <v>0</v>
      </c>
      <c r="AF26" s="141"/>
    </row>
    <row r="27" spans="2:32" s="136" customFormat="1" ht="27.75" customHeight="1">
      <c r="B27" s="142" t="s">
        <v>36</v>
      </c>
      <c r="C27" s="143"/>
      <c r="D27" s="30"/>
      <c r="E27" s="117"/>
      <c r="F27" s="30"/>
      <c r="G27" s="30"/>
      <c r="H27" s="117"/>
      <c r="I27" s="30"/>
      <c r="J27" s="30"/>
      <c r="K27" s="117"/>
      <c r="L27" s="30"/>
      <c r="M27" s="30"/>
      <c r="N27" s="117"/>
      <c r="O27" s="30"/>
      <c r="P27" s="30"/>
      <c r="Q27" s="117"/>
      <c r="R27" s="30"/>
      <c r="S27" s="30"/>
      <c r="T27" s="117"/>
      <c r="U27" s="30"/>
      <c r="V27" s="434"/>
      <c r="W27" s="112" t="s">
        <v>12</v>
      </c>
      <c r="X27" s="122"/>
      <c r="Y27" s="109"/>
      <c r="Z27" s="137"/>
      <c r="AA27" s="141"/>
      <c r="AB27" s="135"/>
      <c r="AC27" s="141">
        <f>SUM(AC22:AC26)</f>
        <v>29.400000000000006</v>
      </c>
      <c r="AD27" s="141">
        <f>SUM(AD22:AD26)</f>
        <v>23.5</v>
      </c>
      <c r="AE27" s="141">
        <f>SUM(AE22:AE26)</f>
        <v>101</v>
      </c>
      <c r="AF27" s="141">
        <f>AC27*4+AD27*9+AE27*4</f>
        <v>733.1</v>
      </c>
    </row>
    <row r="28" spans="2:32" s="136" customFormat="1" ht="27.75" customHeight="1" thickBot="1">
      <c r="B28" s="144"/>
      <c r="C28" s="145"/>
      <c r="D28" s="117"/>
      <c r="E28" s="117"/>
      <c r="F28" s="30"/>
      <c r="G28" s="198"/>
      <c r="H28" s="226"/>
      <c r="I28" s="200"/>
      <c r="J28" s="174"/>
      <c r="K28" s="177"/>
      <c r="L28" s="174"/>
      <c r="M28" s="176"/>
      <c r="N28" s="195"/>
      <c r="O28" s="180"/>
      <c r="P28" s="30"/>
      <c r="Q28" s="117"/>
      <c r="R28" s="30"/>
      <c r="S28" s="30"/>
      <c r="T28" s="117"/>
      <c r="U28" s="30"/>
      <c r="V28" s="434"/>
      <c r="W28" s="107" t="s">
        <v>365</v>
      </c>
      <c r="X28" s="130"/>
      <c r="Y28" s="109"/>
      <c r="Z28" s="133"/>
      <c r="AA28" s="137"/>
      <c r="AB28" s="146"/>
      <c r="AC28" s="147">
        <f>AC27*4/AF27</f>
        <v>0.16041467739735374</v>
      </c>
      <c r="AD28" s="147">
        <f>AD27*9/AF27</f>
        <v>0.2885008866457509</v>
      </c>
      <c r="AE28" s="147">
        <f>AE27*4/AF27</f>
        <v>0.5510844359568954</v>
      </c>
      <c r="AF28" s="137"/>
    </row>
    <row r="29" spans="2:32" s="105" customFormat="1" ht="27.75" customHeight="1">
      <c r="B29" s="101">
        <v>9</v>
      </c>
      <c r="C29" s="427"/>
      <c r="D29" s="169" t="str">
        <f>'8-9月菜單'!M12</f>
        <v>地瓜麥片飯</v>
      </c>
      <c r="E29" s="169" t="s">
        <v>15</v>
      </c>
      <c r="F29" s="169"/>
      <c r="G29" s="169" t="str">
        <f>'8-9月菜單'!M13</f>
        <v>香炒豬肉</v>
      </c>
      <c r="H29" s="244" t="s">
        <v>18</v>
      </c>
      <c r="I29" s="169"/>
      <c r="J29" s="169" t="str">
        <f>'8-9月菜單'!M14</f>
        <v>蔬炒拋麵 </v>
      </c>
      <c r="K29" s="169" t="s">
        <v>17</v>
      </c>
      <c r="L29" s="169"/>
      <c r="M29" s="169" t="str">
        <f>'8-9月菜單'!M15</f>
        <v>香薯餅(加)</v>
      </c>
      <c r="N29" s="171" t="s">
        <v>185</v>
      </c>
      <c r="O29" s="169"/>
      <c r="P29" s="169" t="str">
        <f>'8-9月菜單'!M16</f>
        <v>深色蔬菜</v>
      </c>
      <c r="Q29" s="169" t="s">
        <v>18</v>
      </c>
      <c r="R29" s="169"/>
      <c r="S29" s="169" t="str">
        <f>'8-9月菜單'!M17</f>
        <v>香筍鴨肉湯</v>
      </c>
      <c r="T29" s="169" t="s">
        <v>17</v>
      </c>
      <c r="U29" s="169"/>
      <c r="V29" s="433"/>
      <c r="W29" s="102" t="s">
        <v>7</v>
      </c>
      <c r="X29" s="103" t="s">
        <v>296</v>
      </c>
      <c r="Y29" s="238">
        <v>6.8</v>
      </c>
      <c r="Z29" s="85"/>
      <c r="AA29" s="85"/>
      <c r="AB29" s="86"/>
      <c r="AC29" s="85" t="s">
        <v>20</v>
      </c>
      <c r="AD29" s="85" t="s">
        <v>21</v>
      </c>
      <c r="AE29" s="85" t="s">
        <v>22</v>
      </c>
      <c r="AF29" s="85" t="s">
        <v>23</v>
      </c>
    </row>
    <row r="30" spans="2:32" ht="27.75" customHeight="1">
      <c r="B30" s="106" t="s">
        <v>8</v>
      </c>
      <c r="C30" s="427"/>
      <c r="D30" s="30" t="s">
        <v>224</v>
      </c>
      <c r="E30" s="30"/>
      <c r="F30" s="30">
        <v>74</v>
      </c>
      <c r="G30" s="30" t="s">
        <v>204</v>
      </c>
      <c r="H30" s="30"/>
      <c r="I30" s="30">
        <v>70</v>
      </c>
      <c r="J30" s="174" t="s">
        <v>93</v>
      </c>
      <c r="K30" s="174"/>
      <c r="L30" s="174">
        <v>30</v>
      </c>
      <c r="M30" s="174" t="s">
        <v>269</v>
      </c>
      <c r="N30" s="174" t="s">
        <v>139</v>
      </c>
      <c r="O30" s="174">
        <v>30</v>
      </c>
      <c r="P30" s="30" t="s">
        <v>49</v>
      </c>
      <c r="Q30" s="30"/>
      <c r="R30" s="30">
        <v>110</v>
      </c>
      <c r="S30" s="31" t="s">
        <v>232</v>
      </c>
      <c r="T30" s="30"/>
      <c r="U30" s="30">
        <v>30</v>
      </c>
      <c r="V30" s="433"/>
      <c r="W30" s="107" t="s">
        <v>313</v>
      </c>
      <c r="X30" s="108" t="s">
        <v>299</v>
      </c>
      <c r="Y30" s="148">
        <v>2.4</v>
      </c>
      <c r="Z30" s="84"/>
      <c r="AA30" s="110" t="s">
        <v>26</v>
      </c>
      <c r="AB30" s="86">
        <v>6.3</v>
      </c>
      <c r="AC30" s="86">
        <f>AB30*2</f>
        <v>12.6</v>
      </c>
      <c r="AD30" s="86"/>
      <c r="AE30" s="86">
        <f>AB30*15</f>
        <v>94.5</v>
      </c>
      <c r="AF30" s="86">
        <f>AC30*4+AE30*4</f>
        <v>428.4</v>
      </c>
    </row>
    <row r="31" spans="2:32" ht="27.75" customHeight="1">
      <c r="B31" s="106">
        <v>3</v>
      </c>
      <c r="C31" s="427"/>
      <c r="D31" s="30" t="s">
        <v>242</v>
      </c>
      <c r="E31" s="30"/>
      <c r="F31" s="30">
        <v>20</v>
      </c>
      <c r="G31" s="30" t="s">
        <v>134</v>
      </c>
      <c r="H31" s="30"/>
      <c r="I31" s="30">
        <v>10</v>
      </c>
      <c r="J31" s="174" t="s">
        <v>333</v>
      </c>
      <c r="K31" s="174"/>
      <c r="L31" s="174">
        <v>10</v>
      </c>
      <c r="M31" s="30"/>
      <c r="N31" s="30"/>
      <c r="O31" s="30"/>
      <c r="P31" s="30"/>
      <c r="Q31" s="30"/>
      <c r="R31" s="30"/>
      <c r="S31" s="31" t="s">
        <v>243</v>
      </c>
      <c r="T31" s="30"/>
      <c r="U31" s="30">
        <v>2</v>
      </c>
      <c r="V31" s="433"/>
      <c r="W31" s="112" t="s">
        <v>9</v>
      </c>
      <c r="X31" s="113" t="s">
        <v>300</v>
      </c>
      <c r="Y31" s="148">
        <v>1.8</v>
      </c>
      <c r="Z31" s="85"/>
      <c r="AA31" s="114" t="s">
        <v>28</v>
      </c>
      <c r="AB31" s="86">
        <v>2</v>
      </c>
      <c r="AC31" s="115">
        <f>AB31*7</f>
        <v>14</v>
      </c>
      <c r="AD31" s="86">
        <f>AB31*5</f>
        <v>10</v>
      </c>
      <c r="AE31" s="86" t="s">
        <v>29</v>
      </c>
      <c r="AF31" s="116">
        <f>AC31*4+AD31*9</f>
        <v>146</v>
      </c>
    </row>
    <row r="32" spans="2:32" ht="27.75" customHeight="1">
      <c r="B32" s="106" t="s">
        <v>10</v>
      </c>
      <c r="C32" s="427"/>
      <c r="D32" s="30" t="s">
        <v>244</v>
      </c>
      <c r="E32" s="117"/>
      <c r="F32" s="30">
        <v>36</v>
      </c>
      <c r="G32" s="174" t="s">
        <v>265</v>
      </c>
      <c r="H32" s="31"/>
      <c r="I32" s="31">
        <v>3</v>
      </c>
      <c r="J32" s="174" t="s">
        <v>48</v>
      </c>
      <c r="K32" s="175"/>
      <c r="L32" s="174">
        <v>8</v>
      </c>
      <c r="M32" s="174"/>
      <c r="N32" s="174"/>
      <c r="O32" s="174"/>
      <c r="P32" s="174"/>
      <c r="Q32" s="174"/>
      <c r="R32" s="174"/>
      <c r="S32" s="31" t="s">
        <v>231</v>
      </c>
      <c r="T32" s="117"/>
      <c r="U32" s="30">
        <v>2</v>
      </c>
      <c r="V32" s="433"/>
      <c r="W32" s="107" t="s">
        <v>310</v>
      </c>
      <c r="X32" s="113" t="s">
        <v>302</v>
      </c>
      <c r="Y32" s="148">
        <f>AB33</f>
        <v>2.5</v>
      </c>
      <c r="Z32" s="84"/>
      <c r="AA32" s="85" t="s">
        <v>31</v>
      </c>
      <c r="AB32" s="86">
        <v>1.7</v>
      </c>
      <c r="AC32" s="86">
        <f>AB32*1</f>
        <v>1.7</v>
      </c>
      <c r="AD32" s="86" t="s">
        <v>29</v>
      </c>
      <c r="AE32" s="86">
        <f>AB32*5</f>
        <v>8.5</v>
      </c>
      <c r="AF32" s="86">
        <f>AC32*4+AE32*4</f>
        <v>40.8</v>
      </c>
    </row>
    <row r="33" spans="2:32" ht="27.75" customHeight="1">
      <c r="B33" s="428" t="s">
        <v>40</v>
      </c>
      <c r="C33" s="427"/>
      <c r="D33" s="174"/>
      <c r="E33" s="174"/>
      <c r="F33" s="174"/>
      <c r="G33" s="174"/>
      <c r="H33" s="31"/>
      <c r="I33" s="31"/>
      <c r="J33" s="174" t="s">
        <v>366</v>
      </c>
      <c r="K33" s="177"/>
      <c r="L33" s="174">
        <v>10</v>
      </c>
      <c r="M33" s="174"/>
      <c r="N33" s="174"/>
      <c r="O33" s="174"/>
      <c r="P33" s="174"/>
      <c r="Q33" s="174"/>
      <c r="R33" s="174"/>
      <c r="S33" s="31"/>
      <c r="T33" s="117"/>
      <c r="U33" s="30"/>
      <c r="V33" s="433"/>
      <c r="W33" s="112" t="s">
        <v>11</v>
      </c>
      <c r="X33" s="113" t="s">
        <v>303</v>
      </c>
      <c r="Y33" s="148">
        <v>0</v>
      </c>
      <c r="Z33" s="85"/>
      <c r="AA33" s="85" t="s">
        <v>34</v>
      </c>
      <c r="AB33" s="86">
        <v>2.5</v>
      </c>
      <c r="AC33" s="86"/>
      <c r="AD33" s="86">
        <f>AB33*5</f>
        <v>12.5</v>
      </c>
      <c r="AE33" s="86" t="s">
        <v>29</v>
      </c>
      <c r="AF33" s="86">
        <f>AD33*9</f>
        <v>112.5</v>
      </c>
    </row>
    <row r="34" spans="2:31" ht="27.75" customHeight="1">
      <c r="B34" s="428"/>
      <c r="C34" s="427"/>
      <c r="D34" s="174"/>
      <c r="E34" s="174"/>
      <c r="F34" s="174"/>
      <c r="G34" s="174"/>
      <c r="H34" s="31"/>
      <c r="I34" s="31"/>
      <c r="J34" s="174"/>
      <c r="K34" s="177"/>
      <c r="L34" s="174"/>
      <c r="M34" s="174"/>
      <c r="N34" s="179"/>
      <c r="O34" s="174"/>
      <c r="P34" s="174"/>
      <c r="Q34" s="174"/>
      <c r="R34" s="174"/>
      <c r="S34" s="177"/>
      <c r="T34" s="177"/>
      <c r="U34" s="177"/>
      <c r="V34" s="433"/>
      <c r="W34" s="107" t="s">
        <v>307</v>
      </c>
      <c r="X34" s="164" t="s">
        <v>305</v>
      </c>
      <c r="Y34" s="148">
        <v>0</v>
      </c>
      <c r="Z34" s="84"/>
      <c r="AA34" s="85" t="s">
        <v>35</v>
      </c>
      <c r="AB34" s="86">
        <v>1</v>
      </c>
      <c r="AE34" s="85">
        <f>AB34*15</f>
        <v>15</v>
      </c>
    </row>
    <row r="35" spans="2:32" ht="27.75" customHeight="1">
      <c r="B35" s="120" t="s">
        <v>36</v>
      </c>
      <c r="C35" s="121"/>
      <c r="D35" s="174"/>
      <c r="E35" s="174"/>
      <c r="F35" s="174"/>
      <c r="G35" s="174"/>
      <c r="H35" s="31"/>
      <c r="I35" s="31"/>
      <c r="J35" s="174"/>
      <c r="K35" s="179"/>
      <c r="L35" s="174"/>
      <c r="M35" s="174"/>
      <c r="N35" s="175"/>
      <c r="O35" s="174"/>
      <c r="P35" s="174"/>
      <c r="Q35" s="175"/>
      <c r="R35" s="174"/>
      <c r="S35" s="174"/>
      <c r="T35" s="175"/>
      <c r="U35" s="174"/>
      <c r="V35" s="433"/>
      <c r="W35" s="112" t="s">
        <v>12</v>
      </c>
      <c r="X35" s="122"/>
      <c r="Y35" s="148"/>
      <c r="Z35" s="85"/>
      <c r="AC35" s="85">
        <f>SUM(AC30:AC34)</f>
        <v>28.3</v>
      </c>
      <c r="AD35" s="85">
        <f>SUM(AD30:AD34)</f>
        <v>22.5</v>
      </c>
      <c r="AE35" s="85">
        <f>SUM(AE30:AE34)</f>
        <v>118</v>
      </c>
      <c r="AF35" s="85">
        <f>AC35*4+AD35*9+AE35*4</f>
        <v>787.7</v>
      </c>
    </row>
    <row r="36" spans="2:31" ht="27.75" customHeight="1">
      <c r="B36" s="123"/>
      <c r="C36" s="124"/>
      <c r="D36" s="174"/>
      <c r="E36" s="174"/>
      <c r="F36" s="174"/>
      <c r="G36" s="198"/>
      <c r="H36" s="226"/>
      <c r="I36" s="200"/>
      <c r="J36" s="174"/>
      <c r="K36" s="179"/>
      <c r="L36" s="174"/>
      <c r="M36" s="174"/>
      <c r="N36" s="177"/>
      <c r="O36" s="174"/>
      <c r="P36" s="177"/>
      <c r="Q36" s="177"/>
      <c r="R36" s="177"/>
      <c r="S36" s="30"/>
      <c r="T36" s="117"/>
      <c r="U36" s="30"/>
      <c r="V36" s="433"/>
      <c r="W36" s="107" t="s">
        <v>367</v>
      </c>
      <c r="X36" s="118"/>
      <c r="Y36" s="148"/>
      <c r="Z36" s="84"/>
      <c r="AC36" s="125">
        <f>AC35*4/AF35</f>
        <v>0.1437095340865812</v>
      </c>
      <c r="AD36" s="125">
        <f>AD35*9/AF35</f>
        <v>0.2570775676018789</v>
      </c>
      <c r="AE36" s="125">
        <f>AE35*4/AF35</f>
        <v>0.5992128983115399</v>
      </c>
    </row>
    <row r="37" spans="2:32" s="105" customFormat="1" ht="27.75" customHeight="1">
      <c r="B37" s="101">
        <v>9</v>
      </c>
      <c r="C37" s="427"/>
      <c r="D37" s="169" t="str">
        <f>'8-9月菜單'!Q12</f>
        <v>香Q米飯</v>
      </c>
      <c r="E37" s="169" t="s">
        <v>15</v>
      </c>
      <c r="F37" s="169"/>
      <c r="G37" s="360" t="str">
        <f>'8-9月菜單'!Q13</f>
        <v>岩燒鳳翅</v>
      </c>
      <c r="H37" s="361" t="s">
        <v>52</v>
      </c>
      <c r="I37" s="362"/>
      <c r="J37" s="196" t="str">
        <f>'8-9月菜單'!Q14</f>
        <v> 豆腐絞肉(豆)</v>
      </c>
      <c r="K37" s="171" t="s">
        <v>17</v>
      </c>
      <c r="L37" s="169"/>
      <c r="M37" s="169" t="str">
        <f>'8-9月菜單'!Q15</f>
        <v>   小捲葫蘆瓜(海)</v>
      </c>
      <c r="N37" s="169" t="s">
        <v>68</v>
      </c>
      <c r="O37" s="169"/>
      <c r="P37" s="169" t="str">
        <f>'8-9月菜單'!Q16</f>
        <v>深色蔬菜</v>
      </c>
      <c r="Q37" s="194" t="s">
        <v>18</v>
      </c>
      <c r="R37" s="169"/>
      <c r="S37" s="169" t="str">
        <f>'8-9月菜單'!Q17</f>
        <v>玉米海帶湯</v>
      </c>
      <c r="T37" s="169" t="s">
        <v>17</v>
      </c>
      <c r="U37" s="169"/>
      <c r="V37" s="433"/>
      <c r="W37" s="102" t="s">
        <v>7</v>
      </c>
      <c r="X37" s="103" t="s">
        <v>19</v>
      </c>
      <c r="Y37" s="238">
        <v>6.2</v>
      </c>
      <c r="Z37" s="85"/>
      <c r="AA37" s="85"/>
      <c r="AB37" s="86"/>
      <c r="AC37" s="85" t="s">
        <v>20</v>
      </c>
      <c r="AD37" s="85" t="s">
        <v>21</v>
      </c>
      <c r="AE37" s="85" t="s">
        <v>22</v>
      </c>
      <c r="AF37" s="85" t="s">
        <v>23</v>
      </c>
    </row>
    <row r="38" spans="2:32" ht="27.75" customHeight="1">
      <c r="B38" s="106" t="s">
        <v>8</v>
      </c>
      <c r="C38" s="427"/>
      <c r="D38" s="31" t="s">
        <v>224</v>
      </c>
      <c r="E38" s="31"/>
      <c r="F38" s="273">
        <v>120</v>
      </c>
      <c r="G38" s="366" t="s">
        <v>238</v>
      </c>
      <c r="H38" s="363"/>
      <c r="I38" s="364">
        <v>60</v>
      </c>
      <c r="J38" s="359" t="s">
        <v>104</v>
      </c>
      <c r="K38" s="30" t="s">
        <v>74</v>
      </c>
      <c r="L38" s="31">
        <v>40</v>
      </c>
      <c r="M38" s="30" t="s">
        <v>178</v>
      </c>
      <c r="N38" s="31"/>
      <c r="O38" s="30">
        <v>60</v>
      </c>
      <c r="P38" s="30" t="s">
        <v>84</v>
      </c>
      <c r="Q38" s="31"/>
      <c r="R38" s="30">
        <v>110</v>
      </c>
      <c r="S38" s="236" t="s">
        <v>92</v>
      </c>
      <c r="T38" s="30"/>
      <c r="U38" s="30">
        <v>20</v>
      </c>
      <c r="V38" s="433"/>
      <c r="W38" s="107" t="s">
        <v>292</v>
      </c>
      <c r="X38" s="108" t="s">
        <v>25</v>
      </c>
      <c r="Y38" s="148">
        <v>2.6</v>
      </c>
      <c r="Z38" s="84"/>
      <c r="AA38" s="110" t="s">
        <v>26</v>
      </c>
      <c r="AB38" s="86">
        <v>6</v>
      </c>
      <c r="AC38" s="86">
        <f>AB38*2</f>
        <v>12</v>
      </c>
      <c r="AD38" s="86"/>
      <c r="AE38" s="86">
        <f>AB38*15</f>
        <v>90</v>
      </c>
      <c r="AF38" s="86">
        <f>AC38*4+AE38*4</f>
        <v>408</v>
      </c>
    </row>
    <row r="39" spans="2:32" ht="27.75" customHeight="1">
      <c r="B39" s="106">
        <v>4</v>
      </c>
      <c r="C39" s="427"/>
      <c r="D39" s="30"/>
      <c r="E39" s="30"/>
      <c r="F39" s="198"/>
      <c r="G39" s="272"/>
      <c r="H39" s="31"/>
      <c r="I39" s="264"/>
      <c r="J39" s="359" t="s">
        <v>240</v>
      </c>
      <c r="K39" s="30"/>
      <c r="L39" s="31">
        <v>5</v>
      </c>
      <c r="M39" s="30" t="s">
        <v>179</v>
      </c>
      <c r="N39" s="31"/>
      <c r="O39" s="30">
        <v>5</v>
      </c>
      <c r="P39" s="30"/>
      <c r="Q39" s="31"/>
      <c r="R39" s="30"/>
      <c r="S39" s="30" t="s">
        <v>95</v>
      </c>
      <c r="T39" s="30"/>
      <c r="U39" s="30">
        <v>2</v>
      </c>
      <c r="V39" s="433"/>
      <c r="W39" s="112" t="s">
        <v>9</v>
      </c>
      <c r="X39" s="113" t="s">
        <v>27</v>
      </c>
      <c r="Y39" s="148">
        <v>1.9</v>
      </c>
      <c r="Z39" s="85"/>
      <c r="AA39" s="114" t="s">
        <v>28</v>
      </c>
      <c r="AB39" s="86">
        <v>2.3</v>
      </c>
      <c r="AC39" s="115">
        <f>AB39*7</f>
        <v>16.099999999999998</v>
      </c>
      <c r="AD39" s="86">
        <f>AB39*5</f>
        <v>11.5</v>
      </c>
      <c r="AE39" s="86" t="s">
        <v>29</v>
      </c>
      <c r="AF39" s="116">
        <f>AC39*4+AD39*9</f>
        <v>167.89999999999998</v>
      </c>
    </row>
    <row r="40" spans="2:32" ht="27.75" customHeight="1">
      <c r="B40" s="106" t="s">
        <v>10</v>
      </c>
      <c r="C40" s="427"/>
      <c r="D40" s="30"/>
      <c r="E40" s="117"/>
      <c r="F40" s="198"/>
      <c r="G40" s="372"/>
      <c r="H40" s="174"/>
      <c r="I40" s="181"/>
      <c r="J40" s="359" t="s">
        <v>48</v>
      </c>
      <c r="K40" s="117"/>
      <c r="L40" s="31">
        <v>5</v>
      </c>
      <c r="M40" s="30" t="s">
        <v>180</v>
      </c>
      <c r="N40" s="31" t="s">
        <v>181</v>
      </c>
      <c r="O40" s="30">
        <v>20</v>
      </c>
      <c r="P40" s="30"/>
      <c r="Q40" s="31"/>
      <c r="R40" s="30"/>
      <c r="S40" s="31" t="s">
        <v>113</v>
      </c>
      <c r="T40" s="30"/>
      <c r="U40" s="30">
        <v>10</v>
      </c>
      <c r="V40" s="433"/>
      <c r="W40" s="107" t="s">
        <v>293</v>
      </c>
      <c r="X40" s="113" t="s">
        <v>30</v>
      </c>
      <c r="Y40" s="148">
        <v>2.7</v>
      </c>
      <c r="Z40" s="84"/>
      <c r="AA40" s="85" t="s">
        <v>31</v>
      </c>
      <c r="AB40" s="86">
        <v>1.5</v>
      </c>
      <c r="AC40" s="86">
        <f>AB40*1</f>
        <v>1.5</v>
      </c>
      <c r="AD40" s="86" t="s">
        <v>29</v>
      </c>
      <c r="AE40" s="86">
        <f>AB40*5</f>
        <v>7.5</v>
      </c>
      <c r="AF40" s="86">
        <f>AC40*4+AE40*4</f>
        <v>36</v>
      </c>
    </row>
    <row r="41" spans="2:32" ht="27.75" customHeight="1">
      <c r="B41" s="428" t="s">
        <v>32</v>
      </c>
      <c r="C41" s="427"/>
      <c r="D41" s="30"/>
      <c r="E41" s="30"/>
      <c r="F41" s="198"/>
      <c r="G41" s="372"/>
      <c r="H41" s="174"/>
      <c r="I41" s="181"/>
      <c r="J41" s="359"/>
      <c r="K41" s="117"/>
      <c r="L41" s="31"/>
      <c r="M41" s="284" t="s">
        <v>183</v>
      </c>
      <c r="N41" s="265"/>
      <c r="O41" s="284">
        <v>5</v>
      </c>
      <c r="P41" s="30"/>
      <c r="Q41" s="31"/>
      <c r="R41" s="30"/>
      <c r="S41" s="174"/>
      <c r="T41" s="174"/>
      <c r="U41" s="174"/>
      <c r="V41" s="433"/>
      <c r="W41" s="112" t="s">
        <v>11</v>
      </c>
      <c r="X41" s="113" t="s">
        <v>33</v>
      </c>
      <c r="Y41" s="148">
        <f>AB42</f>
        <v>0</v>
      </c>
      <c r="Z41" s="85"/>
      <c r="AA41" s="85" t="s">
        <v>34</v>
      </c>
      <c r="AB41" s="86">
        <v>2.5</v>
      </c>
      <c r="AC41" s="86"/>
      <c r="AD41" s="86">
        <f>AB41*5</f>
        <v>12.5</v>
      </c>
      <c r="AE41" s="86" t="s">
        <v>29</v>
      </c>
      <c r="AF41" s="86">
        <f>AD41*9</f>
        <v>112.5</v>
      </c>
    </row>
    <row r="42" spans="2:31" ht="27.75" customHeight="1">
      <c r="B42" s="428"/>
      <c r="C42" s="427"/>
      <c r="D42" s="30"/>
      <c r="E42" s="117"/>
      <c r="F42" s="198"/>
      <c r="G42" s="372"/>
      <c r="H42" s="175"/>
      <c r="I42" s="181"/>
      <c r="J42" s="200"/>
      <c r="K42" s="117"/>
      <c r="L42" s="30"/>
      <c r="M42" s="247"/>
      <c r="N42" s="265"/>
      <c r="O42" s="284"/>
      <c r="P42" s="284"/>
      <c r="Q42" s="265"/>
      <c r="R42" s="284"/>
      <c r="S42" s="174"/>
      <c r="T42" s="174"/>
      <c r="U42" s="174"/>
      <c r="V42" s="433"/>
      <c r="W42" s="107" t="s">
        <v>294</v>
      </c>
      <c r="X42" s="164" t="s">
        <v>42</v>
      </c>
      <c r="Y42" s="148">
        <v>0</v>
      </c>
      <c r="Z42" s="84"/>
      <c r="AA42" s="85" t="s">
        <v>35</v>
      </c>
      <c r="AE42" s="85">
        <f>AB42*15</f>
        <v>0</v>
      </c>
    </row>
    <row r="43" spans="2:32" ht="27.75" customHeight="1">
      <c r="B43" s="120" t="s">
        <v>36</v>
      </c>
      <c r="C43" s="121"/>
      <c r="D43" s="249"/>
      <c r="E43" s="174"/>
      <c r="F43" s="176"/>
      <c r="G43" s="372"/>
      <c r="H43" s="175"/>
      <c r="I43" s="181"/>
      <c r="J43" s="180"/>
      <c r="K43" s="174"/>
      <c r="L43" s="174"/>
      <c r="M43" s="205"/>
      <c r="N43" s="213"/>
      <c r="O43" s="202"/>
      <c r="P43" s="247"/>
      <c r="Q43" s="265"/>
      <c r="R43" s="284"/>
      <c r="S43" s="174"/>
      <c r="T43" s="174"/>
      <c r="U43" s="174"/>
      <c r="V43" s="433"/>
      <c r="W43" s="112" t="s">
        <v>12</v>
      </c>
      <c r="X43" s="122"/>
      <c r="Y43" s="148"/>
      <c r="Z43" s="85"/>
      <c r="AC43" s="85">
        <f>SUM(AC38:AC42)</f>
        <v>29.599999999999998</v>
      </c>
      <c r="AD43" s="85">
        <f>SUM(AD38:AD42)</f>
        <v>24</v>
      </c>
      <c r="AE43" s="85">
        <f>SUM(AE38:AE42)</f>
        <v>97.5</v>
      </c>
      <c r="AF43" s="85">
        <f>AC43*4+AD43*9+AE43*4</f>
        <v>724.4</v>
      </c>
    </row>
    <row r="44" spans="2:31" ht="27.75" customHeight="1" thickBot="1">
      <c r="B44" s="230"/>
      <c r="C44" s="231"/>
      <c r="D44" s="250"/>
      <c r="E44" s="251"/>
      <c r="F44" s="365"/>
      <c r="G44" s="189"/>
      <c r="H44" s="190"/>
      <c r="I44" s="191"/>
      <c r="J44" s="188"/>
      <c r="K44" s="150"/>
      <c r="L44" s="151"/>
      <c r="M44" s="151"/>
      <c r="N44" s="150"/>
      <c r="O44" s="151"/>
      <c r="P44" s="252"/>
      <c r="Q44" s="185"/>
      <c r="R44" s="253"/>
      <c r="S44" s="174"/>
      <c r="T44" s="174"/>
      <c r="U44" s="174"/>
      <c r="V44" s="435"/>
      <c r="W44" s="152" t="s">
        <v>295</v>
      </c>
      <c r="X44" s="153"/>
      <c r="Y44" s="154"/>
      <c r="Z44" s="84"/>
      <c r="AC44" s="125">
        <f>AC43*4/AF43</f>
        <v>0.1634456101601325</v>
      </c>
      <c r="AD44" s="125">
        <f>AD43*9/AF43</f>
        <v>0.2981778023191607</v>
      </c>
      <c r="AE44" s="125">
        <f>AE43*4/AF43</f>
        <v>0.5383765875207068</v>
      </c>
    </row>
    <row r="45" spans="2:32" s="158" customFormat="1" ht="21.75" customHeight="1">
      <c r="B45" s="155"/>
      <c r="C45" s="85"/>
      <c r="D45" s="111"/>
      <c r="E45" s="156"/>
      <c r="F45" s="111"/>
      <c r="G45" s="111"/>
      <c r="H45" s="156"/>
      <c r="I45" s="111"/>
      <c r="J45" s="429"/>
      <c r="K45" s="429"/>
      <c r="L45" s="429"/>
      <c r="M45" s="429"/>
      <c r="N45" s="429"/>
      <c r="O45" s="429"/>
      <c r="P45" s="429"/>
      <c r="Q45" s="430"/>
      <c r="R45" s="429"/>
      <c r="S45" s="429"/>
      <c r="T45" s="429"/>
      <c r="U45" s="429"/>
      <c r="V45" s="429"/>
      <c r="W45" s="429"/>
      <c r="X45" s="429"/>
      <c r="Y45" s="429"/>
      <c r="Z45" s="157"/>
      <c r="AA45" s="141"/>
      <c r="AB45" s="135"/>
      <c r="AC45" s="141"/>
      <c r="AD45" s="141"/>
      <c r="AE45" s="141"/>
      <c r="AF45" s="141"/>
    </row>
    <row r="46" ht="20.25">
      <c r="Y46" s="161"/>
    </row>
    <row r="47" ht="20.25">
      <c r="Y47" s="161"/>
    </row>
  </sheetData>
  <sheetProtection/>
  <mergeCells count="14">
    <mergeCell ref="B41:B42"/>
    <mergeCell ref="V5:V44"/>
    <mergeCell ref="C29:C34"/>
    <mergeCell ref="C21:C26"/>
    <mergeCell ref="B1:Y1"/>
    <mergeCell ref="B2:G2"/>
    <mergeCell ref="C5:C10"/>
    <mergeCell ref="B9:B10"/>
    <mergeCell ref="J45:Y45"/>
    <mergeCell ref="C13:C18"/>
    <mergeCell ref="B17:B18"/>
    <mergeCell ref="B25:B26"/>
    <mergeCell ref="B33:B34"/>
    <mergeCell ref="C37:C42"/>
  </mergeCells>
  <printOptions/>
  <pageMargins left="1.16" right="0.17" top="0.18" bottom="0.17" header="0.5" footer="0.23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zoomScale="60" zoomScaleNormal="60" zoomScalePageLayoutView="0" workbookViewId="0" topLeftCell="A4">
      <selection activeCell="J20" sqref="J20"/>
    </sheetView>
  </sheetViews>
  <sheetFormatPr defaultColWidth="9.00390625" defaultRowHeight="16.5"/>
  <cols>
    <col min="1" max="1" width="1.875" style="111" customWidth="1"/>
    <col min="2" max="2" width="4.875" style="155" customWidth="1"/>
    <col min="3" max="3" width="0" style="111" hidden="1" customWidth="1"/>
    <col min="4" max="4" width="18.625" style="111" customWidth="1"/>
    <col min="5" max="5" width="5.625" style="156" customWidth="1"/>
    <col min="6" max="6" width="9.625" style="111" customWidth="1"/>
    <col min="7" max="7" width="18.625" style="111" customWidth="1"/>
    <col min="8" max="8" width="5.625" style="156" customWidth="1"/>
    <col min="9" max="9" width="9.625" style="111" customWidth="1"/>
    <col min="10" max="10" width="18.625" style="111" customWidth="1"/>
    <col min="11" max="11" width="5.625" style="156" customWidth="1"/>
    <col min="12" max="12" width="9.625" style="111" customWidth="1"/>
    <col min="13" max="13" width="18.625" style="111" customWidth="1"/>
    <col min="14" max="14" width="5.625" style="156" customWidth="1"/>
    <col min="15" max="15" width="9.625" style="111" customWidth="1"/>
    <col min="16" max="16" width="18.625" style="111" customWidth="1"/>
    <col min="17" max="17" width="5.625" style="156" customWidth="1"/>
    <col min="18" max="18" width="9.625" style="111" customWidth="1"/>
    <col min="19" max="19" width="18.625" style="111" customWidth="1"/>
    <col min="20" max="20" width="5.625" style="156" customWidth="1"/>
    <col min="21" max="21" width="9.625" style="111" customWidth="1"/>
    <col min="22" max="22" width="12.125" style="162" customWidth="1"/>
    <col min="23" max="23" width="11.75390625" style="159" customWidth="1"/>
    <col min="24" max="24" width="11.25390625" style="160" customWidth="1"/>
    <col min="25" max="25" width="6.625" style="163" customWidth="1"/>
    <col min="26" max="26" width="6.625" style="111" customWidth="1"/>
    <col min="27" max="27" width="6.00390625" style="85" hidden="1" customWidth="1"/>
    <col min="28" max="28" width="5.50390625" style="86" hidden="1" customWidth="1"/>
    <col min="29" max="29" width="7.75390625" style="85" hidden="1" customWidth="1"/>
    <col min="30" max="30" width="8.00390625" style="85" hidden="1" customWidth="1"/>
    <col min="31" max="31" width="7.875" style="85" hidden="1" customWidth="1"/>
    <col min="32" max="32" width="7.50390625" style="85" hidden="1" customWidth="1"/>
    <col min="33" max="16384" width="9.00390625" style="111" customWidth="1"/>
  </cols>
  <sheetData>
    <row r="1" spans="2:28" s="72" customFormat="1" ht="38.25">
      <c r="B1" s="424" t="s">
        <v>414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71"/>
      <c r="AB1" s="73"/>
    </row>
    <row r="2" spans="2:28" s="72" customFormat="1" ht="9.75" customHeight="1">
      <c r="B2" s="425"/>
      <c r="C2" s="426"/>
      <c r="D2" s="426"/>
      <c r="E2" s="426"/>
      <c r="F2" s="426"/>
      <c r="G2" s="426"/>
      <c r="H2" s="74"/>
      <c r="I2" s="71"/>
      <c r="J2" s="71"/>
      <c r="K2" s="74"/>
      <c r="L2" s="71"/>
      <c r="M2" s="71"/>
      <c r="N2" s="74"/>
      <c r="O2" s="71"/>
      <c r="P2" s="71"/>
      <c r="Q2" s="74"/>
      <c r="R2" s="71"/>
      <c r="S2" s="71"/>
      <c r="T2" s="74"/>
      <c r="U2" s="71"/>
      <c r="V2" s="75"/>
      <c r="W2" s="76"/>
      <c r="X2" s="77"/>
      <c r="Y2" s="76"/>
      <c r="Z2" s="71"/>
      <c r="AB2" s="73"/>
    </row>
    <row r="3" spans="2:28" s="85" customFormat="1" ht="31.5" customHeight="1" thickBot="1">
      <c r="B3" s="165" t="s">
        <v>43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2"/>
      <c r="T3" s="79"/>
      <c r="U3" s="79"/>
      <c r="V3" s="80"/>
      <c r="W3" s="81"/>
      <c r="X3" s="82"/>
      <c r="Y3" s="83"/>
      <c r="Z3" s="84"/>
      <c r="AB3" s="86"/>
    </row>
    <row r="4" spans="2:32" s="100" customFormat="1" ht="43.5">
      <c r="B4" s="87" t="s">
        <v>0</v>
      </c>
      <c r="C4" s="88" t="s">
        <v>1</v>
      </c>
      <c r="D4" s="89" t="s">
        <v>2</v>
      </c>
      <c r="E4" s="90" t="s">
        <v>41</v>
      </c>
      <c r="F4" s="89"/>
      <c r="G4" s="89" t="s">
        <v>3</v>
      </c>
      <c r="H4" s="90" t="s">
        <v>41</v>
      </c>
      <c r="I4" s="89"/>
      <c r="J4" s="89" t="s">
        <v>4</v>
      </c>
      <c r="K4" s="90" t="s">
        <v>41</v>
      </c>
      <c r="L4" s="91"/>
      <c r="M4" s="89" t="s">
        <v>4</v>
      </c>
      <c r="N4" s="90" t="s">
        <v>41</v>
      </c>
      <c r="O4" s="89"/>
      <c r="P4" s="89" t="s">
        <v>4</v>
      </c>
      <c r="Q4" s="90" t="s">
        <v>41</v>
      </c>
      <c r="R4" s="89"/>
      <c r="S4" s="92" t="s">
        <v>5</v>
      </c>
      <c r="T4" s="90" t="s">
        <v>41</v>
      </c>
      <c r="U4" s="89"/>
      <c r="V4" s="93" t="s">
        <v>44</v>
      </c>
      <c r="W4" s="93" t="s">
        <v>6</v>
      </c>
      <c r="X4" s="94" t="s">
        <v>13</v>
      </c>
      <c r="Y4" s="95" t="s">
        <v>14</v>
      </c>
      <c r="Z4" s="96"/>
      <c r="AA4" s="97"/>
      <c r="AB4" s="98"/>
      <c r="AC4" s="99"/>
      <c r="AD4" s="99"/>
      <c r="AE4" s="99"/>
      <c r="AF4" s="99"/>
    </row>
    <row r="5" spans="2:32" s="105" customFormat="1" ht="64.5" customHeight="1">
      <c r="B5" s="101">
        <v>9</v>
      </c>
      <c r="C5" s="427"/>
      <c r="D5" s="169" t="str">
        <f>'8-9月菜單'!A21</f>
        <v>香Q米飯</v>
      </c>
      <c r="E5" s="169" t="s">
        <v>15</v>
      </c>
      <c r="F5" s="170" t="s">
        <v>16</v>
      </c>
      <c r="G5" s="169" t="str">
        <f>'8-9月菜單'!A22</f>
        <v>  豆干滷肉(豆)</v>
      </c>
      <c r="H5" s="169" t="s">
        <v>53</v>
      </c>
      <c r="I5" s="170" t="s">
        <v>16</v>
      </c>
      <c r="J5" s="169" t="str">
        <f>'8-9月菜單'!A23</f>
        <v>三色炒蛋</v>
      </c>
      <c r="K5" s="169" t="s">
        <v>18</v>
      </c>
      <c r="L5" s="170" t="s">
        <v>16</v>
      </c>
      <c r="M5" s="197" t="str">
        <f>'8-9月菜單'!A24</f>
        <v>  起司肉腸(加) </v>
      </c>
      <c r="N5" s="225" t="s">
        <v>335</v>
      </c>
      <c r="O5" s="199" t="s">
        <v>16</v>
      </c>
      <c r="P5" s="169" t="str">
        <f>'8-9月菜單'!A25</f>
        <v>深色蔬菜</v>
      </c>
      <c r="Q5" s="169" t="s">
        <v>18</v>
      </c>
      <c r="R5" s="170" t="s">
        <v>16</v>
      </c>
      <c r="S5" s="169" t="str">
        <f>'8-9月菜單'!A26</f>
        <v>細粉鮮蔬湯</v>
      </c>
      <c r="T5" s="194" t="s">
        <v>17</v>
      </c>
      <c r="U5" s="170" t="s">
        <v>16</v>
      </c>
      <c r="V5" s="432" t="s">
        <v>125</v>
      </c>
      <c r="W5" s="102" t="s">
        <v>7</v>
      </c>
      <c r="X5" s="103" t="s">
        <v>296</v>
      </c>
      <c r="Y5" s="316">
        <v>6.2</v>
      </c>
      <c r="Z5" s="85"/>
      <c r="AA5" s="85"/>
      <c r="AB5" s="86"/>
      <c r="AC5" s="85" t="s">
        <v>20</v>
      </c>
      <c r="AD5" s="85" t="s">
        <v>21</v>
      </c>
      <c r="AE5" s="85" t="s">
        <v>22</v>
      </c>
      <c r="AF5" s="85" t="s">
        <v>23</v>
      </c>
    </row>
    <row r="6" spans="2:32" ht="27.75" customHeight="1">
      <c r="B6" s="106" t="s">
        <v>8</v>
      </c>
      <c r="C6" s="427"/>
      <c r="D6" s="31" t="s">
        <v>130</v>
      </c>
      <c r="E6" s="31"/>
      <c r="F6" s="31">
        <v>120</v>
      </c>
      <c r="G6" s="30" t="s">
        <v>75</v>
      </c>
      <c r="H6" s="31" t="s">
        <v>168</v>
      </c>
      <c r="I6" s="30">
        <v>20</v>
      </c>
      <c r="J6" s="30" t="s">
        <v>134</v>
      </c>
      <c r="K6" s="30"/>
      <c r="L6" s="30">
        <v>50</v>
      </c>
      <c r="M6" s="174" t="s">
        <v>334</v>
      </c>
      <c r="N6" s="292" t="s">
        <v>139</v>
      </c>
      <c r="O6" s="180">
        <v>30</v>
      </c>
      <c r="P6" s="30" t="s">
        <v>49</v>
      </c>
      <c r="Q6" s="30"/>
      <c r="R6" s="30">
        <v>110</v>
      </c>
      <c r="S6" s="31" t="s">
        <v>94</v>
      </c>
      <c r="T6" s="30"/>
      <c r="U6" s="30">
        <v>5</v>
      </c>
      <c r="V6" s="433"/>
      <c r="W6" s="107" t="s">
        <v>298</v>
      </c>
      <c r="X6" s="108" t="s">
        <v>299</v>
      </c>
      <c r="Y6" s="109">
        <v>2.6</v>
      </c>
      <c r="Z6" s="84"/>
      <c r="AA6" s="110" t="s">
        <v>26</v>
      </c>
      <c r="AB6" s="86">
        <v>6</v>
      </c>
      <c r="AC6" s="86">
        <f>AB6*2</f>
        <v>12</v>
      </c>
      <c r="AD6" s="86"/>
      <c r="AE6" s="86">
        <f>AB6*15</f>
        <v>90</v>
      </c>
      <c r="AF6" s="86">
        <f>AC6*4+AE6*4</f>
        <v>408</v>
      </c>
    </row>
    <row r="7" spans="2:32" ht="27.75" customHeight="1">
      <c r="B7" s="106">
        <v>7</v>
      </c>
      <c r="C7" s="427"/>
      <c r="D7" s="31"/>
      <c r="E7" s="31"/>
      <c r="F7" s="31"/>
      <c r="G7" s="30" t="s">
        <v>169</v>
      </c>
      <c r="H7" s="31"/>
      <c r="I7" s="30">
        <v>35</v>
      </c>
      <c r="J7" s="30" t="s">
        <v>136</v>
      </c>
      <c r="K7" s="30"/>
      <c r="L7" s="30">
        <v>20</v>
      </c>
      <c r="M7" s="30"/>
      <c r="N7" s="117"/>
      <c r="O7" s="30"/>
      <c r="P7" s="174"/>
      <c r="Q7" s="174"/>
      <c r="R7" s="174"/>
      <c r="S7" s="31" t="s">
        <v>96</v>
      </c>
      <c r="T7" s="30"/>
      <c r="U7" s="30">
        <v>5</v>
      </c>
      <c r="V7" s="433"/>
      <c r="W7" s="112" t="s">
        <v>9</v>
      </c>
      <c r="X7" s="113" t="s">
        <v>300</v>
      </c>
      <c r="Y7" s="109">
        <v>1.9</v>
      </c>
      <c r="Z7" s="85"/>
      <c r="AA7" s="114" t="s">
        <v>28</v>
      </c>
      <c r="AB7" s="86">
        <v>2</v>
      </c>
      <c r="AC7" s="115">
        <f>AB7*7</f>
        <v>14</v>
      </c>
      <c r="AD7" s="86">
        <f>AB7*5</f>
        <v>10</v>
      </c>
      <c r="AE7" s="86" t="s">
        <v>29</v>
      </c>
      <c r="AF7" s="116">
        <f>AC7*4+AD7*9</f>
        <v>146</v>
      </c>
    </row>
    <row r="8" spans="2:32" ht="27.75" customHeight="1">
      <c r="B8" s="106" t="s">
        <v>10</v>
      </c>
      <c r="C8" s="427"/>
      <c r="D8" s="31"/>
      <c r="E8" s="31"/>
      <c r="F8" s="31"/>
      <c r="G8" s="30" t="s">
        <v>167</v>
      </c>
      <c r="H8" s="117"/>
      <c r="I8" s="30">
        <v>10</v>
      </c>
      <c r="J8" s="30" t="s">
        <v>137</v>
      </c>
      <c r="K8" s="117"/>
      <c r="L8" s="30">
        <v>5</v>
      </c>
      <c r="M8" s="174"/>
      <c r="N8" s="174"/>
      <c r="O8" s="174"/>
      <c r="P8" s="174"/>
      <c r="Q8" s="174"/>
      <c r="R8" s="174"/>
      <c r="S8" s="31" t="s">
        <v>102</v>
      </c>
      <c r="T8" s="117"/>
      <c r="U8" s="30">
        <v>5</v>
      </c>
      <c r="V8" s="433"/>
      <c r="W8" s="107" t="s">
        <v>301</v>
      </c>
      <c r="X8" s="113" t="s">
        <v>302</v>
      </c>
      <c r="Y8" s="109">
        <v>2.5</v>
      </c>
      <c r="Z8" s="84"/>
      <c r="AA8" s="85" t="s">
        <v>31</v>
      </c>
      <c r="AB8" s="86">
        <v>1.7</v>
      </c>
      <c r="AC8" s="86">
        <f>AB8*1</f>
        <v>1.7</v>
      </c>
      <c r="AD8" s="86" t="s">
        <v>29</v>
      </c>
      <c r="AE8" s="86">
        <f>AB8*5</f>
        <v>8.5</v>
      </c>
      <c r="AF8" s="86">
        <f>AC8*4+AE8*4</f>
        <v>40.8</v>
      </c>
    </row>
    <row r="9" spans="2:32" ht="27.75" customHeight="1">
      <c r="B9" s="428" t="s">
        <v>37</v>
      </c>
      <c r="C9" s="427"/>
      <c r="D9" s="31"/>
      <c r="E9" s="31"/>
      <c r="F9" s="31"/>
      <c r="G9" s="247"/>
      <c r="H9" s="31"/>
      <c r="I9" s="30"/>
      <c r="J9" s="249"/>
      <c r="K9" s="117"/>
      <c r="L9" s="30"/>
      <c r="M9" s="174"/>
      <c r="N9" s="174"/>
      <c r="O9" s="174"/>
      <c r="P9" s="174"/>
      <c r="Q9" s="175"/>
      <c r="R9" s="174"/>
      <c r="S9" s="31" t="s">
        <v>103</v>
      </c>
      <c r="T9" s="117"/>
      <c r="U9" s="30">
        <v>2</v>
      </c>
      <c r="V9" s="433"/>
      <c r="W9" s="112" t="s">
        <v>11</v>
      </c>
      <c r="X9" s="113" t="s">
        <v>303</v>
      </c>
      <c r="Y9" s="109">
        <f>AB10</f>
        <v>0</v>
      </c>
      <c r="Z9" s="85"/>
      <c r="AA9" s="85" t="s">
        <v>34</v>
      </c>
      <c r="AB9" s="86">
        <v>2.5</v>
      </c>
      <c r="AC9" s="86"/>
      <c r="AD9" s="86">
        <f>AB9*5</f>
        <v>12.5</v>
      </c>
      <c r="AE9" s="86" t="s">
        <v>29</v>
      </c>
      <c r="AF9" s="86">
        <f>AD9*9</f>
        <v>112.5</v>
      </c>
    </row>
    <row r="10" spans="2:31" ht="27.75" customHeight="1">
      <c r="B10" s="428"/>
      <c r="C10" s="427"/>
      <c r="D10" s="31"/>
      <c r="E10" s="31"/>
      <c r="F10" s="31"/>
      <c r="G10" s="30"/>
      <c r="H10" s="31"/>
      <c r="I10" s="30"/>
      <c r="J10" s="249"/>
      <c r="K10" s="117"/>
      <c r="L10" s="30"/>
      <c r="M10" s="174"/>
      <c r="N10" s="174"/>
      <c r="O10" s="174"/>
      <c r="P10" s="174"/>
      <c r="Q10" s="174"/>
      <c r="R10" s="174"/>
      <c r="S10" s="249"/>
      <c r="T10" s="278"/>
      <c r="U10" s="249"/>
      <c r="V10" s="433"/>
      <c r="W10" s="107" t="s">
        <v>304</v>
      </c>
      <c r="X10" s="164" t="s">
        <v>305</v>
      </c>
      <c r="Y10" s="119">
        <v>0</v>
      </c>
      <c r="Z10" s="84"/>
      <c r="AA10" s="85" t="s">
        <v>35</v>
      </c>
      <c r="AE10" s="85">
        <f>AB10*15</f>
        <v>0</v>
      </c>
    </row>
    <row r="11" spans="2:32" ht="27.75" customHeight="1">
      <c r="B11" s="120" t="s">
        <v>36</v>
      </c>
      <c r="C11" s="121"/>
      <c r="D11" s="31"/>
      <c r="E11" s="117"/>
      <c r="F11" s="31"/>
      <c r="G11" s="30"/>
      <c r="H11" s="117"/>
      <c r="I11" s="30"/>
      <c r="J11" s="30"/>
      <c r="K11" s="117"/>
      <c r="L11" s="30"/>
      <c r="M11" s="174"/>
      <c r="N11" s="213"/>
      <c r="O11" s="180"/>
      <c r="P11" s="177"/>
      <c r="Q11" s="30"/>
      <c r="R11" s="29"/>
      <c r="S11" s="177"/>
      <c r="T11" s="177"/>
      <c r="U11" s="177"/>
      <c r="V11" s="433"/>
      <c r="W11" s="112" t="s">
        <v>12</v>
      </c>
      <c r="X11" s="122"/>
      <c r="Y11" s="109"/>
      <c r="Z11" s="85"/>
      <c r="AC11" s="85">
        <f>SUM(AC6:AC10)</f>
        <v>27.7</v>
      </c>
      <c r="AD11" s="85">
        <f>SUM(AD6:AD10)</f>
        <v>22.5</v>
      </c>
      <c r="AE11" s="85">
        <f>SUM(AE6:AE10)</f>
        <v>98.5</v>
      </c>
      <c r="AF11" s="85">
        <f>AC11*4+AD11*9+AE11*4</f>
        <v>707.3</v>
      </c>
    </row>
    <row r="12" spans="2:31" ht="27.75" customHeight="1">
      <c r="B12" s="123"/>
      <c r="C12" s="124"/>
      <c r="D12" s="30"/>
      <c r="E12" s="117"/>
      <c r="F12" s="30"/>
      <c r="G12" s="29"/>
      <c r="H12" s="39"/>
      <c r="I12" s="29"/>
      <c r="J12" s="30"/>
      <c r="K12" s="117"/>
      <c r="L12" s="30"/>
      <c r="M12" s="174"/>
      <c r="N12" s="175"/>
      <c r="O12" s="174"/>
      <c r="P12" s="174"/>
      <c r="Q12" s="174"/>
      <c r="R12" s="174"/>
      <c r="S12" s="177"/>
      <c r="T12" s="177"/>
      <c r="U12" s="177"/>
      <c r="V12" s="433"/>
      <c r="W12" s="107" t="s">
        <v>306</v>
      </c>
      <c r="X12" s="130"/>
      <c r="Y12" s="119"/>
      <c r="Z12" s="84"/>
      <c r="AC12" s="125">
        <f>AC11*4/AF11</f>
        <v>0.1566520571186201</v>
      </c>
      <c r="AD12" s="125">
        <f>AD11*9/AF11</f>
        <v>0.28630001413827233</v>
      </c>
      <c r="AE12" s="125">
        <f>AE11*4/AF11</f>
        <v>0.5570479287431076</v>
      </c>
    </row>
    <row r="13" spans="2:32" s="105" customFormat="1" ht="27.75" customHeight="1">
      <c r="B13" s="101">
        <v>9</v>
      </c>
      <c r="C13" s="427"/>
      <c r="D13" s="169" t="str">
        <f>'8-9月菜單'!E21</f>
        <v>什穀Q飯</v>
      </c>
      <c r="E13" s="169" t="s">
        <v>15</v>
      </c>
      <c r="F13" s="169"/>
      <c r="G13" s="169" t="str">
        <f>'8-9月菜單'!E22</f>
        <v>三杯雞</v>
      </c>
      <c r="H13" s="194" t="s">
        <v>165</v>
      </c>
      <c r="I13" s="169"/>
      <c r="J13" s="169" t="str">
        <f>'8-9月菜單'!E23</f>
        <v>    香汁鯛魚(海)  </v>
      </c>
      <c r="K13" s="169" t="s">
        <v>185</v>
      </c>
      <c r="L13" s="169"/>
      <c r="M13" s="169" t="str">
        <f>'8-9月菜單'!E24</f>
        <v>涼拌小菜</v>
      </c>
      <c r="N13" s="169" t="s">
        <v>165</v>
      </c>
      <c r="O13" s="169"/>
      <c r="P13" s="169" t="str">
        <f>'8-9月菜單'!E25</f>
        <v>淺色蔬菜</v>
      </c>
      <c r="Q13" s="169" t="s">
        <v>18</v>
      </c>
      <c r="R13" s="169"/>
      <c r="S13" s="197" t="str">
        <f>'8-9月菜單'!E26</f>
        <v>什錦綜合湯</v>
      </c>
      <c r="T13" s="227" t="s">
        <v>17</v>
      </c>
      <c r="U13" s="196"/>
      <c r="V13" s="433"/>
      <c r="W13" s="102" t="s">
        <v>7</v>
      </c>
      <c r="X13" s="103" t="s">
        <v>522</v>
      </c>
      <c r="Y13" s="316">
        <v>6.5</v>
      </c>
      <c r="Z13" s="85"/>
      <c r="AA13" s="85"/>
      <c r="AB13" s="86"/>
      <c r="AC13" s="85" t="s">
        <v>20</v>
      </c>
      <c r="AD13" s="85" t="s">
        <v>21</v>
      </c>
      <c r="AE13" s="85" t="s">
        <v>22</v>
      </c>
      <c r="AF13" s="85" t="s">
        <v>23</v>
      </c>
    </row>
    <row r="14" spans="2:32" ht="27.75" customHeight="1">
      <c r="B14" s="106" t="s">
        <v>8</v>
      </c>
      <c r="C14" s="427"/>
      <c r="D14" s="30" t="s">
        <v>130</v>
      </c>
      <c r="E14" s="30"/>
      <c r="F14" s="174">
        <v>80</v>
      </c>
      <c r="G14" s="174" t="s">
        <v>138</v>
      </c>
      <c r="H14" s="174"/>
      <c r="I14" s="174">
        <v>50</v>
      </c>
      <c r="J14" s="176" t="s">
        <v>520</v>
      </c>
      <c r="K14" s="293" t="s">
        <v>521</v>
      </c>
      <c r="L14" s="180">
        <v>40</v>
      </c>
      <c r="M14" s="174" t="s">
        <v>140</v>
      </c>
      <c r="N14" s="174"/>
      <c r="O14" s="174">
        <v>40</v>
      </c>
      <c r="P14" s="30" t="s">
        <v>83</v>
      </c>
      <c r="Q14" s="30"/>
      <c r="R14" s="30">
        <v>110</v>
      </c>
      <c r="S14" s="31" t="s">
        <v>93</v>
      </c>
      <c r="T14" s="30"/>
      <c r="U14" s="30">
        <v>33</v>
      </c>
      <c r="V14" s="433"/>
      <c r="W14" s="107" t="s">
        <v>523</v>
      </c>
      <c r="X14" s="108" t="s">
        <v>524</v>
      </c>
      <c r="Y14" s="109">
        <v>2.5</v>
      </c>
      <c r="Z14" s="84"/>
      <c r="AA14" s="110" t="s">
        <v>26</v>
      </c>
      <c r="AB14" s="86">
        <v>6.2</v>
      </c>
      <c r="AC14" s="86">
        <f>AB14*2</f>
        <v>12.4</v>
      </c>
      <c r="AD14" s="86"/>
      <c r="AE14" s="86">
        <f>AB14*15</f>
        <v>93</v>
      </c>
      <c r="AF14" s="86">
        <f>AC14*4+AE14*4</f>
        <v>421.6</v>
      </c>
    </row>
    <row r="15" spans="2:32" ht="27.75" customHeight="1">
      <c r="B15" s="106">
        <v>8</v>
      </c>
      <c r="C15" s="427"/>
      <c r="D15" s="30" t="s">
        <v>255</v>
      </c>
      <c r="E15" s="30"/>
      <c r="F15" s="177">
        <v>40</v>
      </c>
      <c r="G15" s="294" t="s">
        <v>134</v>
      </c>
      <c r="H15" s="294"/>
      <c r="I15" s="294">
        <v>15</v>
      </c>
      <c r="J15" s="174"/>
      <c r="K15" s="174"/>
      <c r="L15" s="174"/>
      <c r="M15" s="174" t="s">
        <v>141</v>
      </c>
      <c r="N15" s="174"/>
      <c r="O15" s="174">
        <v>10</v>
      </c>
      <c r="P15" s="174"/>
      <c r="Q15" s="174"/>
      <c r="R15" s="174"/>
      <c r="S15" s="31" t="s">
        <v>111</v>
      </c>
      <c r="T15" s="30"/>
      <c r="U15" s="30">
        <v>0.01</v>
      </c>
      <c r="V15" s="433"/>
      <c r="W15" s="112" t="s">
        <v>9</v>
      </c>
      <c r="X15" s="113" t="s">
        <v>525</v>
      </c>
      <c r="Y15" s="109">
        <v>1.8</v>
      </c>
      <c r="Z15" s="85"/>
      <c r="AA15" s="114" t="s">
        <v>28</v>
      </c>
      <c r="AB15" s="86">
        <v>2.1</v>
      </c>
      <c r="AC15" s="115">
        <f>AB15*7</f>
        <v>14.700000000000001</v>
      </c>
      <c r="AD15" s="86">
        <f>AB15*5</f>
        <v>10.5</v>
      </c>
      <c r="AE15" s="86" t="s">
        <v>29</v>
      </c>
      <c r="AF15" s="116">
        <f>AC15*4+AD15*9</f>
        <v>153.3</v>
      </c>
    </row>
    <row r="16" spans="2:32" ht="27.75" customHeight="1">
      <c r="B16" s="106" t="s">
        <v>10</v>
      </c>
      <c r="C16" s="427"/>
      <c r="D16" s="117"/>
      <c r="E16" s="117"/>
      <c r="F16" s="30"/>
      <c r="G16" s="247"/>
      <c r="H16" s="117"/>
      <c r="I16" s="30"/>
      <c r="J16" s="174"/>
      <c r="K16" s="174"/>
      <c r="L16" s="174"/>
      <c r="M16" s="174" t="s">
        <v>142</v>
      </c>
      <c r="N16" s="175"/>
      <c r="O16" s="174">
        <v>2</v>
      </c>
      <c r="P16" s="174"/>
      <c r="Q16" s="174"/>
      <c r="R16" s="174"/>
      <c r="S16" s="31" t="s">
        <v>103</v>
      </c>
      <c r="T16" s="117"/>
      <c r="U16" s="30">
        <v>2</v>
      </c>
      <c r="V16" s="433"/>
      <c r="W16" s="107" t="s">
        <v>526</v>
      </c>
      <c r="X16" s="113" t="s">
        <v>527</v>
      </c>
      <c r="Y16" s="109">
        <v>2.5</v>
      </c>
      <c r="Z16" s="84"/>
      <c r="AA16" s="85" t="s">
        <v>31</v>
      </c>
      <c r="AB16" s="86">
        <v>1.8</v>
      </c>
      <c r="AC16" s="86">
        <f>AB16*1</f>
        <v>1.8</v>
      </c>
      <c r="AD16" s="86" t="s">
        <v>29</v>
      </c>
      <c r="AE16" s="86">
        <f>AB16*5</f>
        <v>9</v>
      </c>
      <c r="AF16" s="86">
        <f>AC16*4+AE16*4</f>
        <v>43.2</v>
      </c>
    </row>
    <row r="17" spans="2:32" ht="27.75" customHeight="1">
      <c r="B17" s="428" t="s">
        <v>38</v>
      </c>
      <c r="C17" s="427"/>
      <c r="D17" s="117"/>
      <c r="E17" s="117"/>
      <c r="F17" s="30"/>
      <c r="G17" s="30"/>
      <c r="H17" s="117"/>
      <c r="I17" s="30"/>
      <c r="J17" s="174"/>
      <c r="K17" s="174"/>
      <c r="L17" s="174"/>
      <c r="M17" s="174" t="s">
        <v>143</v>
      </c>
      <c r="N17" s="174"/>
      <c r="O17" s="174">
        <v>10</v>
      </c>
      <c r="P17" s="174"/>
      <c r="Q17" s="174"/>
      <c r="R17" s="174"/>
      <c r="S17" s="178" t="s">
        <v>171</v>
      </c>
      <c r="T17" s="257"/>
      <c r="U17" s="178">
        <v>2</v>
      </c>
      <c r="V17" s="433"/>
      <c r="W17" s="112" t="s">
        <v>11</v>
      </c>
      <c r="X17" s="113" t="s">
        <v>528</v>
      </c>
      <c r="Y17" s="109">
        <v>0</v>
      </c>
      <c r="Z17" s="85"/>
      <c r="AA17" s="85" t="s">
        <v>34</v>
      </c>
      <c r="AB17" s="86">
        <v>2.5</v>
      </c>
      <c r="AC17" s="86"/>
      <c r="AD17" s="86">
        <f>AB17*5</f>
        <v>12.5</v>
      </c>
      <c r="AE17" s="86" t="s">
        <v>29</v>
      </c>
      <c r="AF17" s="86">
        <f>AD17*9</f>
        <v>112.5</v>
      </c>
    </row>
    <row r="18" spans="2:31" ht="27.75" customHeight="1">
      <c r="B18" s="428"/>
      <c r="C18" s="427"/>
      <c r="D18" s="117"/>
      <c r="E18" s="117"/>
      <c r="F18" s="30"/>
      <c r="G18" s="174"/>
      <c r="H18" s="174"/>
      <c r="I18" s="174"/>
      <c r="J18" s="174"/>
      <c r="K18" s="174"/>
      <c r="L18" s="174"/>
      <c r="M18" s="174"/>
      <c r="N18" s="30"/>
      <c r="O18" s="30"/>
      <c r="P18" s="174"/>
      <c r="Q18" s="174"/>
      <c r="R18" s="174"/>
      <c r="S18" s="31"/>
      <c r="T18" s="117"/>
      <c r="U18" s="30"/>
      <c r="V18" s="433"/>
      <c r="W18" s="107" t="s">
        <v>529</v>
      </c>
      <c r="X18" s="164" t="s">
        <v>530</v>
      </c>
      <c r="Y18" s="119">
        <v>0</v>
      </c>
      <c r="Z18" s="84"/>
      <c r="AA18" s="85" t="s">
        <v>35</v>
      </c>
      <c r="AB18" s="86">
        <v>1</v>
      </c>
      <c r="AE18" s="85">
        <f>AB18*15</f>
        <v>15</v>
      </c>
    </row>
    <row r="19" spans="2:32" ht="27.75" customHeight="1">
      <c r="B19" s="120" t="s">
        <v>36</v>
      </c>
      <c r="C19" s="121"/>
      <c r="D19" s="117"/>
      <c r="E19" s="117"/>
      <c r="F19" s="30"/>
      <c r="G19" s="174"/>
      <c r="H19" s="174"/>
      <c r="I19" s="174"/>
      <c r="J19" s="174"/>
      <c r="K19" s="175"/>
      <c r="L19" s="174"/>
      <c r="M19" s="31"/>
      <c r="N19" s="30"/>
      <c r="O19" s="30"/>
      <c r="P19" s="174"/>
      <c r="Q19" s="175"/>
      <c r="R19" s="174"/>
      <c r="S19" s="30"/>
      <c r="T19" s="117"/>
      <c r="U19" s="30"/>
      <c r="V19" s="433"/>
      <c r="W19" s="112" t="s">
        <v>12</v>
      </c>
      <c r="X19" s="122"/>
      <c r="Y19" s="109"/>
      <c r="Z19" s="85"/>
      <c r="AC19" s="85">
        <f>SUM(AC14:AC18)</f>
        <v>28.900000000000002</v>
      </c>
      <c r="AD19" s="85">
        <f>SUM(AD14:AD18)</f>
        <v>23</v>
      </c>
      <c r="AE19" s="85">
        <f>SUM(AE14:AE18)</f>
        <v>117</v>
      </c>
      <c r="AF19" s="85">
        <f>AC19*4+AD19*9+AE19*4</f>
        <v>790.6</v>
      </c>
    </row>
    <row r="20" spans="2:31" ht="27.75" customHeight="1">
      <c r="B20" s="123"/>
      <c r="C20" s="124"/>
      <c r="D20" s="117"/>
      <c r="E20" s="117"/>
      <c r="F20" s="30"/>
      <c r="G20" s="174"/>
      <c r="H20" s="190"/>
      <c r="I20" s="174"/>
      <c r="J20" s="176"/>
      <c r="K20" s="185"/>
      <c r="L20" s="180"/>
      <c r="M20" s="30"/>
      <c r="N20" s="117"/>
      <c r="O20" s="30"/>
      <c r="P20" s="176"/>
      <c r="Q20" s="185"/>
      <c r="R20" s="180"/>
      <c r="S20" s="30"/>
      <c r="T20" s="117"/>
      <c r="U20" s="30"/>
      <c r="V20" s="433"/>
      <c r="W20" s="107" t="s">
        <v>531</v>
      </c>
      <c r="X20" s="118"/>
      <c r="Y20" s="119"/>
      <c r="Z20" s="84"/>
      <c r="AC20" s="125">
        <f>AC19*4/AF19</f>
        <v>0.1462180622312168</v>
      </c>
      <c r="AD20" s="125">
        <f>AD19*9/AF19</f>
        <v>0.2618264609157602</v>
      </c>
      <c r="AE20" s="125">
        <f>AE19*4/AF19</f>
        <v>0.591955476853023</v>
      </c>
    </row>
    <row r="21" spans="2:32" s="105" customFormat="1" ht="27.75" customHeight="1">
      <c r="B21" s="131">
        <v>9</v>
      </c>
      <c r="C21" s="427"/>
      <c r="D21" s="169" t="str">
        <f>'8-9月菜單'!I21</f>
        <v>什錦炒麵</v>
      </c>
      <c r="E21" s="169" t="s">
        <v>18</v>
      </c>
      <c r="F21" s="169"/>
      <c r="G21" s="169" t="str">
        <f>'8-9月菜單'!I22</f>
        <v> 飄香腿排 </v>
      </c>
      <c r="H21" s="224" t="s">
        <v>52</v>
      </c>
      <c r="I21" s="169"/>
      <c r="J21" s="169" t="str">
        <f>'8-9月菜單'!I23</f>
        <v>海苔香薯(炸)</v>
      </c>
      <c r="K21" s="169" t="s">
        <v>282</v>
      </c>
      <c r="L21" s="169"/>
      <c r="M21" s="169" t="str">
        <f>'8-9月菜單'!I24</f>
        <v>藍莓派(冷) </v>
      </c>
      <c r="N21" s="169" t="s">
        <v>185</v>
      </c>
      <c r="O21" s="169"/>
      <c r="P21" s="169" t="str">
        <f>'8-9月菜單'!I25</f>
        <v>淺色蔬菜</v>
      </c>
      <c r="Q21" s="169" t="s">
        <v>18</v>
      </c>
      <c r="R21" s="169"/>
      <c r="S21" s="169" t="str">
        <f>'8-9月菜單'!I26</f>
        <v>菜頭龍骨湯</v>
      </c>
      <c r="T21" s="169" t="s">
        <v>17</v>
      </c>
      <c r="U21" s="169"/>
      <c r="V21" s="434"/>
      <c r="W21" s="102" t="s">
        <v>7</v>
      </c>
      <c r="X21" s="103" t="s">
        <v>296</v>
      </c>
      <c r="Y21" s="316">
        <v>6.4</v>
      </c>
      <c r="Z21" s="85"/>
      <c r="AA21" s="85"/>
      <c r="AB21" s="86"/>
      <c r="AC21" s="85" t="s">
        <v>20</v>
      </c>
      <c r="AD21" s="85" t="s">
        <v>21</v>
      </c>
      <c r="AE21" s="85" t="s">
        <v>22</v>
      </c>
      <c r="AF21" s="85" t="s">
        <v>23</v>
      </c>
    </row>
    <row r="22" spans="2:32" s="136" customFormat="1" ht="27.75" customHeight="1">
      <c r="B22" s="132" t="s">
        <v>8</v>
      </c>
      <c r="C22" s="427"/>
      <c r="D22" s="30" t="s">
        <v>144</v>
      </c>
      <c r="E22" s="30"/>
      <c r="F22" s="198">
        <v>150</v>
      </c>
      <c r="G22" s="269" t="s">
        <v>145</v>
      </c>
      <c r="H22" s="270"/>
      <c r="I22" s="271">
        <v>60</v>
      </c>
      <c r="J22" s="202" t="s">
        <v>118</v>
      </c>
      <c r="K22" s="177"/>
      <c r="L22" s="177">
        <v>40</v>
      </c>
      <c r="M22" s="234" t="s">
        <v>418</v>
      </c>
      <c r="N22" s="174"/>
      <c r="O22" s="174">
        <v>30</v>
      </c>
      <c r="P22" s="30" t="s">
        <v>191</v>
      </c>
      <c r="Q22" s="30"/>
      <c r="R22" s="30">
        <v>110</v>
      </c>
      <c r="S22" s="30" t="s">
        <v>192</v>
      </c>
      <c r="T22" s="30"/>
      <c r="U22" s="30">
        <v>35</v>
      </c>
      <c r="V22" s="434"/>
      <c r="W22" s="107" t="s">
        <v>309</v>
      </c>
      <c r="X22" s="108" t="s">
        <v>299</v>
      </c>
      <c r="Y22" s="109">
        <v>2.3</v>
      </c>
      <c r="Z22" s="133"/>
      <c r="AA22" s="134" t="s">
        <v>26</v>
      </c>
      <c r="AB22" s="135">
        <v>6.2</v>
      </c>
      <c r="AC22" s="135">
        <f>AB22*2</f>
        <v>12.4</v>
      </c>
      <c r="AD22" s="135"/>
      <c r="AE22" s="135">
        <f>AB22*15</f>
        <v>93</v>
      </c>
      <c r="AF22" s="135">
        <f>AC22*4+AE22*4</f>
        <v>421.6</v>
      </c>
    </row>
    <row r="23" spans="2:32" s="136" customFormat="1" ht="27.75" customHeight="1">
      <c r="B23" s="132">
        <v>9</v>
      </c>
      <c r="C23" s="427"/>
      <c r="D23" s="30" t="s">
        <v>132</v>
      </c>
      <c r="E23" s="30"/>
      <c r="F23" s="198">
        <v>10</v>
      </c>
      <c r="G23" s="272"/>
      <c r="H23" s="30"/>
      <c r="I23" s="264"/>
      <c r="J23" s="30" t="s">
        <v>170</v>
      </c>
      <c r="K23" s="30"/>
      <c r="L23" s="30">
        <v>0.05</v>
      </c>
      <c r="M23" s="174"/>
      <c r="N23" s="174"/>
      <c r="O23" s="174"/>
      <c r="P23" s="174"/>
      <c r="Q23" s="174"/>
      <c r="R23" s="174"/>
      <c r="S23" s="30" t="s">
        <v>193</v>
      </c>
      <c r="T23" s="30"/>
      <c r="U23" s="30">
        <v>2</v>
      </c>
      <c r="V23" s="434"/>
      <c r="W23" s="112" t="s">
        <v>9</v>
      </c>
      <c r="X23" s="113" t="s">
        <v>300</v>
      </c>
      <c r="Y23" s="109">
        <v>1.8</v>
      </c>
      <c r="Z23" s="137"/>
      <c r="AA23" s="138" t="s">
        <v>28</v>
      </c>
      <c r="AB23" s="135">
        <v>2.2</v>
      </c>
      <c r="AC23" s="139">
        <f>AB23*7</f>
        <v>15.400000000000002</v>
      </c>
      <c r="AD23" s="135">
        <f>AB23*5</f>
        <v>11</v>
      </c>
      <c r="AE23" s="135" t="s">
        <v>29</v>
      </c>
      <c r="AF23" s="140">
        <f>AC23*4+AD23*9</f>
        <v>160.60000000000002</v>
      </c>
    </row>
    <row r="24" spans="2:32" s="136" customFormat="1" ht="27.75" customHeight="1">
      <c r="B24" s="132" t="s">
        <v>10</v>
      </c>
      <c r="C24" s="427"/>
      <c r="D24" s="30" t="s">
        <v>147</v>
      </c>
      <c r="E24" s="117"/>
      <c r="F24" s="198">
        <v>15</v>
      </c>
      <c r="G24" s="174"/>
      <c r="H24" s="174"/>
      <c r="I24" s="174"/>
      <c r="J24" s="178"/>
      <c r="K24" s="257"/>
      <c r="L24" s="178"/>
      <c r="M24" s="184"/>
      <c r="N24" s="184"/>
      <c r="O24" s="180"/>
      <c r="P24" s="174"/>
      <c r="Q24" s="174"/>
      <c r="R24" s="174"/>
      <c r="S24" s="31"/>
      <c r="T24" s="117"/>
      <c r="U24" s="30"/>
      <c r="V24" s="434"/>
      <c r="W24" s="107" t="s">
        <v>310</v>
      </c>
      <c r="X24" s="113" t="s">
        <v>302</v>
      </c>
      <c r="Y24" s="109">
        <v>2.7</v>
      </c>
      <c r="Z24" s="133"/>
      <c r="AA24" s="141" t="s">
        <v>31</v>
      </c>
      <c r="AB24" s="135">
        <v>1.6</v>
      </c>
      <c r="AC24" s="135">
        <f>AB24*1</f>
        <v>1.6</v>
      </c>
      <c r="AD24" s="135" t="s">
        <v>29</v>
      </c>
      <c r="AE24" s="135">
        <f>AB24*5</f>
        <v>8</v>
      </c>
      <c r="AF24" s="135">
        <f>AC24*4+AE24*4</f>
        <v>38.4</v>
      </c>
    </row>
    <row r="25" spans="2:32" s="136" customFormat="1" ht="27.75" customHeight="1">
      <c r="B25" s="431" t="s">
        <v>39</v>
      </c>
      <c r="C25" s="427"/>
      <c r="D25" s="30" t="s">
        <v>148</v>
      </c>
      <c r="E25" s="117"/>
      <c r="F25" s="198">
        <v>5</v>
      </c>
      <c r="G25" s="174"/>
      <c r="H25" s="174"/>
      <c r="I25" s="174"/>
      <c r="J25" s="178"/>
      <c r="K25" s="257"/>
      <c r="L25" s="178"/>
      <c r="M25" s="174"/>
      <c r="N25" s="174"/>
      <c r="O25" s="174"/>
      <c r="P25" s="184"/>
      <c r="Q25" s="184"/>
      <c r="R25" s="180"/>
      <c r="S25" s="30"/>
      <c r="T25" s="117"/>
      <c r="U25" s="30"/>
      <c r="V25" s="434"/>
      <c r="W25" s="112" t="s">
        <v>11</v>
      </c>
      <c r="X25" s="113" t="s">
        <v>303</v>
      </c>
      <c r="Y25" s="109">
        <f>AB26</f>
        <v>0</v>
      </c>
      <c r="Z25" s="137"/>
      <c r="AA25" s="141" t="s">
        <v>34</v>
      </c>
      <c r="AB25" s="135">
        <v>2.5</v>
      </c>
      <c r="AC25" s="135"/>
      <c r="AD25" s="135">
        <f>AB25*5</f>
        <v>12.5</v>
      </c>
      <c r="AE25" s="135" t="s">
        <v>29</v>
      </c>
      <c r="AF25" s="135">
        <f>AD25*9</f>
        <v>112.5</v>
      </c>
    </row>
    <row r="26" spans="2:32" s="136" customFormat="1" ht="27.75" customHeight="1">
      <c r="B26" s="431"/>
      <c r="C26" s="427"/>
      <c r="D26" s="31" t="s">
        <v>48</v>
      </c>
      <c r="E26" s="117"/>
      <c r="F26" s="273">
        <v>5</v>
      </c>
      <c r="G26" s="184"/>
      <c r="H26" s="184"/>
      <c r="I26" s="180"/>
      <c r="J26" s="247"/>
      <c r="K26" s="117"/>
      <c r="L26" s="30"/>
      <c r="M26" s="249"/>
      <c r="N26" s="249"/>
      <c r="O26" s="249"/>
      <c r="P26" s="174"/>
      <c r="Q26" s="174"/>
      <c r="R26" s="174"/>
      <c r="S26" s="30"/>
      <c r="T26" s="117"/>
      <c r="U26" s="30"/>
      <c r="V26" s="434"/>
      <c r="W26" s="107" t="s">
        <v>368</v>
      </c>
      <c r="X26" s="164" t="s">
        <v>305</v>
      </c>
      <c r="Y26" s="109">
        <v>0</v>
      </c>
      <c r="Z26" s="133"/>
      <c r="AA26" s="141" t="s">
        <v>35</v>
      </c>
      <c r="AB26" s="135"/>
      <c r="AC26" s="141"/>
      <c r="AD26" s="141"/>
      <c r="AE26" s="141">
        <f>AB26*15</f>
        <v>0</v>
      </c>
      <c r="AF26" s="141"/>
    </row>
    <row r="27" spans="2:32" s="136" customFormat="1" ht="27.75" customHeight="1">
      <c r="B27" s="142" t="s">
        <v>36</v>
      </c>
      <c r="C27" s="143"/>
      <c r="D27" s="31"/>
      <c r="E27" s="117"/>
      <c r="F27" s="273"/>
      <c r="G27" s="174"/>
      <c r="H27" s="174"/>
      <c r="I27" s="174"/>
      <c r="J27" s="30"/>
      <c r="K27" s="117"/>
      <c r="L27" s="30"/>
      <c r="M27" s="30"/>
      <c r="N27" s="30"/>
      <c r="O27" s="30"/>
      <c r="P27" s="178"/>
      <c r="Q27" s="174"/>
      <c r="R27" s="174"/>
      <c r="S27" s="30"/>
      <c r="T27" s="117"/>
      <c r="U27" s="30"/>
      <c r="V27" s="434"/>
      <c r="W27" s="112" t="s">
        <v>12</v>
      </c>
      <c r="X27" s="122"/>
      <c r="Y27" s="109"/>
      <c r="Z27" s="137"/>
      <c r="AA27" s="141"/>
      <c r="AB27" s="135"/>
      <c r="AC27" s="141">
        <f>SUM(AC22:AC26)</f>
        <v>29.400000000000006</v>
      </c>
      <c r="AD27" s="141">
        <f>SUM(AD22:AD26)</f>
        <v>23.5</v>
      </c>
      <c r="AE27" s="141">
        <f>SUM(AE22:AE26)</f>
        <v>101</v>
      </c>
      <c r="AF27" s="141">
        <f>AC27*4+AD27*9+AE27*4</f>
        <v>733.1</v>
      </c>
    </row>
    <row r="28" spans="2:32" s="136" customFormat="1" ht="27.75" customHeight="1" thickBot="1">
      <c r="B28" s="144"/>
      <c r="C28" s="145"/>
      <c r="D28" s="174"/>
      <c r="E28" s="175"/>
      <c r="F28" s="174"/>
      <c r="G28" s="249"/>
      <c r="H28" s="249"/>
      <c r="I28" s="249"/>
      <c r="J28" s="30"/>
      <c r="K28" s="117"/>
      <c r="L28" s="30"/>
      <c r="M28" s="30"/>
      <c r="N28" s="117"/>
      <c r="O28" s="30"/>
      <c r="P28" s="312"/>
      <c r="Q28" s="184"/>
      <c r="R28" s="180"/>
      <c r="S28" s="30"/>
      <c r="T28" s="117"/>
      <c r="U28" s="30"/>
      <c r="V28" s="434"/>
      <c r="W28" s="107" t="s">
        <v>369</v>
      </c>
      <c r="X28" s="130"/>
      <c r="Y28" s="109"/>
      <c r="Z28" s="133"/>
      <c r="AA28" s="137"/>
      <c r="AB28" s="146"/>
      <c r="AC28" s="147">
        <f>AC27*4/AF27</f>
        <v>0.16041467739735374</v>
      </c>
      <c r="AD28" s="147">
        <f>AD27*9/AF27</f>
        <v>0.2885008866457509</v>
      </c>
      <c r="AE28" s="147">
        <f>AE27*4/AF27</f>
        <v>0.5510844359568954</v>
      </c>
      <c r="AF28" s="137"/>
    </row>
    <row r="29" spans="2:32" s="105" customFormat="1" ht="27.75" customHeight="1">
      <c r="B29" s="101">
        <v>9</v>
      </c>
      <c r="C29" s="427"/>
      <c r="D29" s="169" t="str">
        <f>'8-9月菜單'!M21</f>
        <v>南瓜小米飯</v>
      </c>
      <c r="E29" s="169" t="s">
        <v>15</v>
      </c>
      <c r="F29" s="169"/>
      <c r="G29" s="197" t="str">
        <f>'8-9月菜單'!M22</f>
        <v>鳳梨糖醋雞 </v>
      </c>
      <c r="H29" s="245" t="s">
        <v>339</v>
      </c>
      <c r="I29" s="196"/>
      <c r="J29" s="169" t="str">
        <f>'8-9月菜單'!M23</f>
        <v>焗汁馬鈴薯  </v>
      </c>
      <c r="K29" s="169" t="s">
        <v>340</v>
      </c>
      <c r="L29" s="169"/>
      <c r="M29" s="169" t="str">
        <f>'8-9月菜單'!M24</f>
        <v> 打拋豬肉(豆)</v>
      </c>
      <c r="N29" s="169" t="s">
        <v>68</v>
      </c>
      <c r="O29" s="169"/>
      <c r="P29" s="169" t="str">
        <f>'8-9月菜單'!M25</f>
        <v>深色蔬菜 </v>
      </c>
      <c r="Q29" s="169" t="s">
        <v>18</v>
      </c>
      <c r="R29" s="169"/>
      <c r="S29" s="169" t="str">
        <f>'8-9月菜單'!M26</f>
        <v>金菇肉絲湯</v>
      </c>
      <c r="T29" s="169" t="s">
        <v>17</v>
      </c>
      <c r="U29" s="169"/>
      <c r="V29" s="433"/>
      <c r="W29" s="102" t="s">
        <v>7</v>
      </c>
      <c r="X29" s="103" t="s">
        <v>296</v>
      </c>
      <c r="Y29" s="316">
        <v>6.5</v>
      </c>
      <c r="Z29" s="85"/>
      <c r="AA29" s="85"/>
      <c r="AB29" s="86"/>
      <c r="AC29" s="85" t="s">
        <v>20</v>
      </c>
      <c r="AD29" s="85" t="s">
        <v>21</v>
      </c>
      <c r="AE29" s="85" t="s">
        <v>22</v>
      </c>
      <c r="AF29" s="85" t="s">
        <v>23</v>
      </c>
    </row>
    <row r="30" spans="2:32" ht="27.75" customHeight="1">
      <c r="B30" s="106" t="s">
        <v>8</v>
      </c>
      <c r="C30" s="427"/>
      <c r="D30" s="30" t="s">
        <v>130</v>
      </c>
      <c r="E30" s="30"/>
      <c r="F30" s="30">
        <v>74</v>
      </c>
      <c r="G30" s="174" t="s">
        <v>257</v>
      </c>
      <c r="H30" s="174"/>
      <c r="I30" s="174">
        <v>60</v>
      </c>
      <c r="J30" s="174" t="s">
        <v>118</v>
      </c>
      <c r="K30" s="174"/>
      <c r="L30" s="174">
        <v>45</v>
      </c>
      <c r="M30" s="176" t="s">
        <v>149</v>
      </c>
      <c r="N30" s="184"/>
      <c r="O30" s="186">
        <v>10</v>
      </c>
      <c r="P30" s="30" t="s">
        <v>84</v>
      </c>
      <c r="Q30" s="30"/>
      <c r="R30" s="30">
        <v>110</v>
      </c>
      <c r="S30" s="236" t="s">
        <v>114</v>
      </c>
      <c r="T30" s="30"/>
      <c r="U30" s="30">
        <v>30</v>
      </c>
      <c r="V30" s="433"/>
      <c r="W30" s="107" t="s">
        <v>313</v>
      </c>
      <c r="X30" s="108" t="s">
        <v>299</v>
      </c>
      <c r="Y30" s="109">
        <v>2.5</v>
      </c>
      <c r="Z30" s="84"/>
      <c r="AA30" s="110" t="s">
        <v>26</v>
      </c>
      <c r="AB30" s="86">
        <v>6.2</v>
      </c>
      <c r="AC30" s="86">
        <f>AB30*2</f>
        <v>12.4</v>
      </c>
      <c r="AD30" s="86"/>
      <c r="AE30" s="86">
        <f>AB30*15</f>
        <v>93</v>
      </c>
      <c r="AF30" s="86">
        <f>AC30*4+AE30*4</f>
        <v>421.6</v>
      </c>
    </row>
    <row r="31" spans="2:32" ht="27.75" customHeight="1">
      <c r="B31" s="106">
        <v>10</v>
      </c>
      <c r="C31" s="427"/>
      <c r="D31" s="30" t="s">
        <v>150</v>
      </c>
      <c r="E31" s="30"/>
      <c r="F31" s="30">
        <v>20</v>
      </c>
      <c r="G31" s="30" t="s">
        <v>338</v>
      </c>
      <c r="H31" s="30"/>
      <c r="I31" s="30">
        <v>3</v>
      </c>
      <c r="J31" s="174" t="s">
        <v>48</v>
      </c>
      <c r="K31" s="175"/>
      <c r="L31" s="174">
        <v>10</v>
      </c>
      <c r="M31" s="176" t="s">
        <v>132</v>
      </c>
      <c r="N31" s="184"/>
      <c r="O31" s="186">
        <v>35</v>
      </c>
      <c r="P31" s="174"/>
      <c r="Q31" s="174"/>
      <c r="R31" s="174"/>
      <c r="S31" s="30" t="s">
        <v>103</v>
      </c>
      <c r="T31" s="30"/>
      <c r="U31" s="30">
        <v>2</v>
      </c>
      <c r="V31" s="433"/>
      <c r="W31" s="112" t="s">
        <v>9</v>
      </c>
      <c r="X31" s="113" t="s">
        <v>300</v>
      </c>
      <c r="Y31" s="109">
        <v>1.8</v>
      </c>
      <c r="Z31" s="85"/>
      <c r="AA31" s="114" t="s">
        <v>28</v>
      </c>
      <c r="AB31" s="86">
        <v>2.1</v>
      </c>
      <c r="AC31" s="115">
        <f>AB31*7</f>
        <v>14.700000000000001</v>
      </c>
      <c r="AD31" s="86">
        <f>AB31*5</f>
        <v>10.5</v>
      </c>
      <c r="AE31" s="86" t="s">
        <v>29</v>
      </c>
      <c r="AF31" s="116">
        <f>AC31*4+AD31*9</f>
        <v>153.3</v>
      </c>
    </row>
    <row r="32" spans="2:32" ht="27.75" customHeight="1">
      <c r="B32" s="106" t="s">
        <v>10</v>
      </c>
      <c r="C32" s="427"/>
      <c r="D32" s="30" t="s">
        <v>124</v>
      </c>
      <c r="E32" s="117"/>
      <c r="F32" s="30">
        <v>36</v>
      </c>
      <c r="G32" s="177"/>
      <c r="H32" s="177"/>
      <c r="I32" s="177"/>
      <c r="J32" s="178" t="s">
        <v>132</v>
      </c>
      <c r="K32" s="257"/>
      <c r="L32" s="178">
        <v>10</v>
      </c>
      <c r="M32" s="205" t="s">
        <v>134</v>
      </c>
      <c r="N32" s="201"/>
      <c r="O32" s="202">
        <v>15</v>
      </c>
      <c r="P32" s="174"/>
      <c r="Q32" s="174"/>
      <c r="R32" s="174"/>
      <c r="S32" s="31" t="s">
        <v>115</v>
      </c>
      <c r="T32" s="30"/>
      <c r="U32" s="30">
        <v>5</v>
      </c>
      <c r="V32" s="433"/>
      <c r="W32" s="107" t="s">
        <v>310</v>
      </c>
      <c r="X32" s="113" t="s">
        <v>302</v>
      </c>
      <c r="Y32" s="109">
        <v>2.5</v>
      </c>
      <c r="Z32" s="84"/>
      <c r="AA32" s="85" t="s">
        <v>31</v>
      </c>
      <c r="AB32" s="86">
        <v>1.5</v>
      </c>
      <c r="AC32" s="86">
        <f>AB32*1</f>
        <v>1.5</v>
      </c>
      <c r="AD32" s="86" t="s">
        <v>29</v>
      </c>
      <c r="AE32" s="86">
        <f>AB32*5</f>
        <v>7.5</v>
      </c>
      <c r="AF32" s="86">
        <f>AC32*4+AE32*4</f>
        <v>36</v>
      </c>
    </row>
    <row r="33" spans="2:32" ht="27.75" customHeight="1">
      <c r="B33" s="428" t="s">
        <v>64</v>
      </c>
      <c r="C33" s="427"/>
      <c r="D33" s="117"/>
      <c r="E33" s="117"/>
      <c r="F33" s="30"/>
      <c r="G33" s="177"/>
      <c r="H33" s="177"/>
      <c r="I33" s="177"/>
      <c r="J33" s="178" t="s">
        <v>70</v>
      </c>
      <c r="K33" s="257"/>
      <c r="L33" s="178">
        <v>5</v>
      </c>
      <c r="M33" s="205" t="s">
        <v>152</v>
      </c>
      <c r="N33" s="174" t="s">
        <v>131</v>
      </c>
      <c r="O33" s="202">
        <v>10</v>
      </c>
      <c r="P33" s="174"/>
      <c r="Q33" s="175"/>
      <c r="R33" s="174"/>
      <c r="S33" s="31"/>
      <c r="T33" s="30"/>
      <c r="U33" s="30"/>
      <c r="V33" s="433"/>
      <c r="W33" s="112" t="s">
        <v>11</v>
      </c>
      <c r="X33" s="113" t="s">
        <v>303</v>
      </c>
      <c r="Y33" s="109">
        <v>0</v>
      </c>
      <c r="Z33" s="85"/>
      <c r="AA33" s="85" t="s">
        <v>34</v>
      </c>
      <c r="AB33" s="86">
        <v>2.5</v>
      </c>
      <c r="AC33" s="86"/>
      <c r="AD33" s="86">
        <f>AB33*5</f>
        <v>12.5</v>
      </c>
      <c r="AE33" s="86" t="s">
        <v>29</v>
      </c>
      <c r="AF33" s="86">
        <f>AD33*9</f>
        <v>112.5</v>
      </c>
    </row>
    <row r="34" spans="2:31" ht="27.75" customHeight="1">
      <c r="B34" s="428"/>
      <c r="C34" s="427"/>
      <c r="D34" s="117"/>
      <c r="E34" s="117"/>
      <c r="F34" s="30"/>
      <c r="G34" s="174"/>
      <c r="H34" s="179"/>
      <c r="I34" s="174"/>
      <c r="J34" s="249"/>
      <c r="K34" s="249"/>
      <c r="L34" s="249"/>
      <c r="M34" s="249"/>
      <c r="N34" s="249"/>
      <c r="O34" s="249"/>
      <c r="P34" s="249"/>
      <c r="Q34" s="175"/>
      <c r="R34" s="249"/>
      <c r="S34" s="31"/>
      <c r="T34" s="117"/>
      <c r="U34" s="30"/>
      <c r="V34" s="433"/>
      <c r="W34" s="107" t="s">
        <v>307</v>
      </c>
      <c r="X34" s="164" t="s">
        <v>305</v>
      </c>
      <c r="Y34" s="109">
        <v>0</v>
      </c>
      <c r="Z34" s="84"/>
      <c r="AA34" s="85" t="s">
        <v>35</v>
      </c>
      <c r="AB34" s="86">
        <v>1</v>
      </c>
      <c r="AE34" s="85">
        <f>AB34*15</f>
        <v>15</v>
      </c>
    </row>
    <row r="35" spans="2:32" ht="27.75" customHeight="1">
      <c r="B35" s="120" t="s">
        <v>36</v>
      </c>
      <c r="C35" s="121"/>
      <c r="D35" s="173"/>
      <c r="E35" s="173"/>
      <c r="F35" s="172"/>
      <c r="G35" s="174"/>
      <c r="H35" s="174"/>
      <c r="I35" s="174"/>
      <c r="J35" s="31"/>
      <c r="K35" s="31"/>
      <c r="L35" s="31"/>
      <c r="M35" s="247"/>
      <c r="N35" s="179"/>
      <c r="O35" s="174"/>
      <c r="P35" s="249"/>
      <c r="Q35" s="175"/>
      <c r="R35" s="249"/>
      <c r="S35" s="172"/>
      <c r="T35" s="172"/>
      <c r="U35" s="172"/>
      <c r="V35" s="433"/>
      <c r="W35" s="112" t="s">
        <v>12</v>
      </c>
      <c r="X35" s="122"/>
      <c r="Y35" s="109"/>
      <c r="Z35" s="85"/>
      <c r="AC35" s="85">
        <f>SUM(AC30:AC34)</f>
        <v>28.6</v>
      </c>
      <c r="AD35" s="85">
        <f>SUM(AD30:AD34)</f>
        <v>23</v>
      </c>
      <c r="AE35" s="85">
        <f>SUM(AE30:AE34)</f>
        <v>115.5</v>
      </c>
      <c r="AF35" s="85">
        <f>AC35*4+AD35*9+AE35*4</f>
        <v>783.4</v>
      </c>
    </row>
    <row r="36" spans="2:31" ht="27.75" customHeight="1">
      <c r="B36" s="123"/>
      <c r="C36" s="124"/>
      <c r="D36" s="266"/>
      <c r="E36" s="266"/>
      <c r="F36" s="267"/>
      <c r="G36" s="268"/>
      <c r="H36" s="190"/>
      <c r="I36" s="190"/>
      <c r="J36" s="31"/>
      <c r="K36" s="31"/>
      <c r="L36" s="31"/>
      <c r="M36" s="174"/>
      <c r="N36" s="175"/>
      <c r="O36" s="174"/>
      <c r="P36" s="249"/>
      <c r="Q36" s="249"/>
      <c r="R36" s="249"/>
      <c r="S36" s="30"/>
      <c r="T36" s="117"/>
      <c r="U36" s="30"/>
      <c r="V36" s="433"/>
      <c r="W36" s="107" t="s">
        <v>367</v>
      </c>
      <c r="X36" s="118"/>
      <c r="Y36" s="109"/>
      <c r="Z36" s="84"/>
      <c r="AC36" s="125">
        <f>AC35*4/AF35</f>
        <v>0.14603012509573654</v>
      </c>
      <c r="AD36" s="125">
        <f>AD35*9/AF35</f>
        <v>0.2642328312484044</v>
      </c>
      <c r="AE36" s="125">
        <f>AE35*4/AF35</f>
        <v>0.5897370436558591</v>
      </c>
    </row>
    <row r="37" spans="2:32" s="105" customFormat="1" ht="27.75" customHeight="1">
      <c r="B37" s="101">
        <v>9</v>
      </c>
      <c r="C37" s="427"/>
      <c r="D37" s="169" t="str">
        <f>'8-9月菜單'!Q21</f>
        <v>香Q米飯</v>
      </c>
      <c r="E37" s="232" t="s">
        <v>15</v>
      </c>
      <c r="F37" s="194"/>
      <c r="G37" s="169" t="str">
        <f>'8-9月菜單'!Q22</f>
        <v>魯燒里肌肉</v>
      </c>
      <c r="H37" s="224" t="s">
        <v>52</v>
      </c>
      <c r="I37" s="169"/>
      <c r="J37" s="169" t="str">
        <f>'8-9月菜單'!Q23</f>
        <v>  美味蒸蛋  </v>
      </c>
      <c r="K37" s="169" t="s">
        <v>15</v>
      </c>
      <c r="L37" s="169"/>
      <c r="M37" s="169" t="str">
        <f>'8-9月菜單'!Q24</f>
        <v>  泡菜什錦鍋(豆醃) </v>
      </c>
      <c r="N37" s="169" t="s">
        <v>17</v>
      </c>
      <c r="O37" s="169"/>
      <c r="P37" s="169" t="str">
        <f>'8-9月菜單'!Q25</f>
        <v>  深色蔬菜 </v>
      </c>
      <c r="Q37" s="169" t="s">
        <v>18</v>
      </c>
      <c r="R37" s="169"/>
      <c r="S37" s="169" t="str">
        <f>'8-9月菜單'!Q26</f>
        <v>豆薯玉米湯</v>
      </c>
      <c r="T37" s="169" t="s">
        <v>17</v>
      </c>
      <c r="U37" s="169"/>
      <c r="V37" s="433"/>
      <c r="W37" s="102" t="s">
        <v>7</v>
      </c>
      <c r="X37" s="103" t="s">
        <v>296</v>
      </c>
      <c r="Y37" s="318">
        <v>6.3</v>
      </c>
      <c r="Z37" s="85"/>
      <c r="AA37" s="85"/>
      <c r="AB37" s="86"/>
      <c r="AC37" s="85" t="s">
        <v>20</v>
      </c>
      <c r="AD37" s="85" t="s">
        <v>21</v>
      </c>
      <c r="AE37" s="85" t="s">
        <v>22</v>
      </c>
      <c r="AF37" s="85" t="s">
        <v>23</v>
      </c>
    </row>
    <row r="38" spans="2:32" ht="27.75" customHeight="1">
      <c r="B38" s="106" t="s">
        <v>8</v>
      </c>
      <c r="C38" s="436"/>
      <c r="D38" s="31" t="s">
        <v>24</v>
      </c>
      <c r="E38" s="31"/>
      <c r="F38" s="30">
        <v>120</v>
      </c>
      <c r="G38" s="264" t="s">
        <v>342</v>
      </c>
      <c r="H38" s="263"/>
      <c r="I38" s="262">
        <v>60</v>
      </c>
      <c r="J38" s="367" t="s">
        <v>343</v>
      </c>
      <c r="K38" s="200"/>
      <c r="L38" s="30">
        <v>40</v>
      </c>
      <c r="M38" s="174" t="s">
        <v>344</v>
      </c>
      <c r="N38" s="174"/>
      <c r="O38" s="174">
        <v>65</v>
      </c>
      <c r="P38" s="174" t="s">
        <v>84</v>
      </c>
      <c r="Q38" s="31"/>
      <c r="R38" s="30">
        <v>110</v>
      </c>
      <c r="S38" s="234" t="s">
        <v>249</v>
      </c>
      <c r="T38" s="174"/>
      <c r="U38" s="174">
        <v>30</v>
      </c>
      <c r="V38" s="433"/>
      <c r="W38" s="107" t="s">
        <v>298</v>
      </c>
      <c r="X38" s="108" t="s">
        <v>299</v>
      </c>
      <c r="Y38" s="148">
        <v>2.85</v>
      </c>
      <c r="Z38" s="84"/>
      <c r="AA38" s="110" t="s">
        <v>26</v>
      </c>
      <c r="AB38" s="86">
        <v>6</v>
      </c>
      <c r="AC38" s="86">
        <f>AB38*2</f>
        <v>12</v>
      </c>
      <c r="AD38" s="86"/>
      <c r="AE38" s="86">
        <f>AB38*15</f>
        <v>90</v>
      </c>
      <c r="AF38" s="86">
        <f>AC38*4+AE38*4</f>
        <v>408</v>
      </c>
    </row>
    <row r="39" spans="2:32" ht="27.75" customHeight="1">
      <c r="B39" s="106">
        <v>11</v>
      </c>
      <c r="C39" s="436"/>
      <c r="D39" s="30"/>
      <c r="E39" s="30"/>
      <c r="F39" s="198"/>
      <c r="G39" s="30"/>
      <c r="H39" s="31"/>
      <c r="I39" s="30"/>
      <c r="J39" s="247"/>
      <c r="K39" s="30"/>
      <c r="L39" s="30"/>
      <c r="M39" s="174" t="s">
        <v>345</v>
      </c>
      <c r="N39" s="174" t="s">
        <v>346</v>
      </c>
      <c r="O39" s="174">
        <v>10</v>
      </c>
      <c r="P39" s="174"/>
      <c r="Q39" s="31"/>
      <c r="R39" s="30"/>
      <c r="S39" s="174" t="s">
        <v>250</v>
      </c>
      <c r="T39" s="174"/>
      <c r="U39" s="174">
        <v>2</v>
      </c>
      <c r="V39" s="433"/>
      <c r="W39" s="112" t="s">
        <v>9</v>
      </c>
      <c r="X39" s="113" t="s">
        <v>300</v>
      </c>
      <c r="Y39" s="148">
        <v>1.8</v>
      </c>
      <c r="Z39" s="85"/>
      <c r="AA39" s="114" t="s">
        <v>28</v>
      </c>
      <c r="AB39" s="86">
        <v>2.2</v>
      </c>
      <c r="AC39" s="115">
        <f>AB39*7</f>
        <v>15.400000000000002</v>
      </c>
      <c r="AD39" s="86">
        <f>AB39*5</f>
        <v>11</v>
      </c>
      <c r="AE39" s="86" t="s">
        <v>29</v>
      </c>
      <c r="AF39" s="116">
        <f>AC39*4+AD39*9</f>
        <v>160.60000000000002</v>
      </c>
    </row>
    <row r="40" spans="2:32" ht="27.75" customHeight="1">
      <c r="B40" s="106" t="s">
        <v>10</v>
      </c>
      <c r="C40" s="436"/>
      <c r="D40" s="30"/>
      <c r="E40" s="117"/>
      <c r="F40" s="198"/>
      <c r="G40" s="30"/>
      <c r="H40" s="117"/>
      <c r="I40" s="30"/>
      <c r="J40" s="30"/>
      <c r="K40" s="117"/>
      <c r="L40" s="30"/>
      <c r="M40" s="174" t="s">
        <v>347</v>
      </c>
      <c r="N40" s="174" t="s">
        <v>348</v>
      </c>
      <c r="O40" s="174">
        <v>25</v>
      </c>
      <c r="P40" s="174"/>
      <c r="Q40" s="31"/>
      <c r="R40" s="30"/>
      <c r="S40" s="174" t="s">
        <v>92</v>
      </c>
      <c r="T40" s="174"/>
      <c r="U40" s="174">
        <v>5</v>
      </c>
      <c r="V40" s="433"/>
      <c r="W40" s="107" t="s">
        <v>308</v>
      </c>
      <c r="X40" s="113" t="s">
        <v>302</v>
      </c>
      <c r="Y40" s="148">
        <v>2.5</v>
      </c>
      <c r="Z40" s="84"/>
      <c r="AA40" s="85" t="s">
        <v>31</v>
      </c>
      <c r="AB40" s="86">
        <v>1.7</v>
      </c>
      <c r="AC40" s="86">
        <f>AB40*1</f>
        <v>1.7</v>
      </c>
      <c r="AD40" s="86" t="s">
        <v>29</v>
      </c>
      <c r="AE40" s="86">
        <f>AB40*5</f>
        <v>8.5</v>
      </c>
      <c r="AF40" s="86">
        <f>AC40*4+AE40*4</f>
        <v>40.8</v>
      </c>
    </row>
    <row r="41" spans="2:32" ht="27.75" customHeight="1">
      <c r="B41" s="428" t="s">
        <v>32</v>
      </c>
      <c r="C41" s="436"/>
      <c r="D41" s="30"/>
      <c r="E41" s="117"/>
      <c r="F41" s="198"/>
      <c r="G41" s="248"/>
      <c r="H41" s="254"/>
      <c r="I41" s="247"/>
      <c r="J41" s="174"/>
      <c r="K41" s="175"/>
      <c r="L41" s="174"/>
      <c r="M41" s="174"/>
      <c r="N41" s="174"/>
      <c r="O41" s="174"/>
      <c r="P41" s="30"/>
      <c r="Q41" s="30"/>
      <c r="R41" s="30"/>
      <c r="S41" s="178"/>
      <c r="T41" s="175"/>
      <c r="U41" s="178"/>
      <c r="V41" s="433"/>
      <c r="W41" s="112" t="s">
        <v>11</v>
      </c>
      <c r="X41" s="113" t="s">
        <v>303</v>
      </c>
      <c r="Y41" s="148">
        <f>AB42</f>
        <v>0</v>
      </c>
      <c r="Z41" s="85"/>
      <c r="AA41" s="85" t="s">
        <v>34</v>
      </c>
      <c r="AB41" s="86">
        <v>2.5</v>
      </c>
      <c r="AC41" s="86"/>
      <c r="AD41" s="86">
        <f>AB41*5</f>
        <v>12.5</v>
      </c>
      <c r="AE41" s="86" t="s">
        <v>29</v>
      </c>
      <c r="AF41" s="86">
        <f>AD41*9</f>
        <v>112.5</v>
      </c>
    </row>
    <row r="42" spans="2:31" ht="27.75" customHeight="1">
      <c r="B42" s="428"/>
      <c r="C42" s="436"/>
      <c r="D42" s="31"/>
      <c r="E42" s="117"/>
      <c r="F42" s="273"/>
      <c r="G42" s="30"/>
      <c r="H42" s="117"/>
      <c r="I42" s="30"/>
      <c r="J42" s="178"/>
      <c r="K42" s="257"/>
      <c r="L42" s="178"/>
      <c r="M42" s="249"/>
      <c r="N42" s="249"/>
      <c r="O42" s="249"/>
      <c r="P42" s="30"/>
      <c r="Q42" s="117"/>
      <c r="R42" s="30"/>
      <c r="S42" s="31"/>
      <c r="T42" s="117"/>
      <c r="U42" s="31"/>
      <c r="V42" s="433"/>
      <c r="W42" s="107" t="s">
        <v>311</v>
      </c>
      <c r="X42" s="164" t="s">
        <v>305</v>
      </c>
      <c r="Y42" s="148">
        <v>0</v>
      </c>
      <c r="Z42" s="84"/>
      <c r="AA42" s="85" t="s">
        <v>35</v>
      </c>
      <c r="AE42" s="85">
        <f>AB42*15</f>
        <v>0</v>
      </c>
    </row>
    <row r="43" spans="2:32" ht="27.75" customHeight="1">
      <c r="B43" s="120" t="s">
        <v>36</v>
      </c>
      <c r="C43" s="187"/>
      <c r="D43" s="30"/>
      <c r="E43" s="117"/>
      <c r="F43" s="30"/>
      <c r="G43" s="30"/>
      <c r="H43" s="117"/>
      <c r="I43" s="30"/>
      <c r="J43" s="178"/>
      <c r="K43" s="257"/>
      <c r="L43" s="178"/>
      <c r="M43" s="321"/>
      <c r="N43" s="321"/>
      <c r="O43" s="322"/>
      <c r="P43" s="296"/>
      <c r="Q43" s="175"/>
      <c r="R43" s="174"/>
      <c r="S43" s="240"/>
      <c r="T43" s="274"/>
      <c r="U43" s="240"/>
      <c r="V43" s="433"/>
      <c r="W43" s="112" t="s">
        <v>12</v>
      </c>
      <c r="X43" s="122"/>
      <c r="Y43" s="148"/>
      <c r="Z43" s="85"/>
      <c r="AC43" s="85">
        <f>SUM(AC38:AC42)</f>
        <v>29.1</v>
      </c>
      <c r="AD43" s="85">
        <f>SUM(AD38:AD42)</f>
        <v>23.5</v>
      </c>
      <c r="AE43" s="85">
        <f>SUM(AE38:AE42)</f>
        <v>98.5</v>
      </c>
      <c r="AF43" s="85">
        <f>AC43*4+AD43*9+AE43*4</f>
        <v>721.9</v>
      </c>
    </row>
    <row r="44" spans="2:31" ht="27.75" customHeight="1" thickBot="1">
      <c r="B44" s="149"/>
      <c r="C44" s="84"/>
      <c r="D44" s="189"/>
      <c r="E44" s="190"/>
      <c r="F44" s="275"/>
      <c r="G44" s="189"/>
      <c r="H44" s="276"/>
      <c r="I44" s="191"/>
      <c r="J44" s="186"/>
      <c r="K44" s="185"/>
      <c r="L44" s="186"/>
      <c r="M44" s="297"/>
      <c r="N44" s="298"/>
      <c r="O44" s="295"/>
      <c r="P44" s="299"/>
      <c r="Q44" s="150"/>
      <c r="R44" s="151"/>
      <c r="S44" s="228"/>
      <c r="T44" s="226"/>
      <c r="U44" s="188"/>
      <c r="V44" s="435"/>
      <c r="W44" s="152" t="s">
        <v>312</v>
      </c>
      <c r="X44" s="153"/>
      <c r="Y44" s="154"/>
      <c r="Z44" s="84"/>
      <c r="AC44" s="125">
        <f>AC43*4/AF43</f>
        <v>0.1612411691369996</v>
      </c>
      <c r="AD44" s="125">
        <f>AD43*9/AF43</f>
        <v>0.29297686660202243</v>
      </c>
      <c r="AE44" s="125">
        <f>AE43*4/AF43</f>
        <v>0.545781964260978</v>
      </c>
    </row>
    <row r="45" spans="2:32" s="158" customFormat="1" ht="21.75" customHeight="1">
      <c r="B45" s="155"/>
      <c r="C45" s="85"/>
      <c r="D45" s="111"/>
      <c r="E45" s="156"/>
      <c r="F45" s="111"/>
      <c r="G45" s="111"/>
      <c r="H45" s="156"/>
      <c r="I45" s="111"/>
      <c r="J45" s="429"/>
      <c r="K45" s="430"/>
      <c r="L45" s="429"/>
      <c r="M45" s="430"/>
      <c r="N45" s="430"/>
      <c r="O45" s="429"/>
      <c r="P45" s="429"/>
      <c r="Q45" s="429"/>
      <c r="R45" s="429"/>
      <c r="S45" s="429"/>
      <c r="T45" s="430"/>
      <c r="U45" s="429"/>
      <c r="V45" s="429"/>
      <c r="W45" s="429"/>
      <c r="X45" s="429"/>
      <c r="Y45" s="429"/>
      <c r="Z45" s="157"/>
      <c r="AA45" s="141"/>
      <c r="AB45" s="135"/>
      <c r="AC45" s="141"/>
      <c r="AD45" s="141"/>
      <c r="AE45" s="141"/>
      <c r="AF45" s="141"/>
    </row>
    <row r="46" ht="20.25">
      <c r="Y46" s="161"/>
    </row>
    <row r="47" ht="20.25">
      <c r="Y47" s="161"/>
    </row>
    <row r="48" ht="20.25">
      <c r="Y48" s="161"/>
    </row>
  </sheetData>
  <sheetProtection/>
  <mergeCells count="14">
    <mergeCell ref="J45:Y45"/>
    <mergeCell ref="C29:C34"/>
    <mergeCell ref="B33:B34"/>
    <mergeCell ref="C37:C42"/>
    <mergeCell ref="B41:B42"/>
    <mergeCell ref="B25:B26"/>
    <mergeCell ref="C21:C26"/>
    <mergeCell ref="B1:Y1"/>
    <mergeCell ref="B2:G2"/>
    <mergeCell ref="C5:C10"/>
    <mergeCell ref="B9:B10"/>
    <mergeCell ref="C13:C18"/>
    <mergeCell ref="B17:B18"/>
    <mergeCell ref="V5:V44"/>
  </mergeCells>
  <printOptions/>
  <pageMargins left="0.97" right="0.17" top="0.18" bottom="0.17" header="0.5" footer="0.23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7"/>
  <sheetViews>
    <sheetView zoomScale="60" zoomScaleNormal="60" zoomScalePageLayoutView="0" workbookViewId="0" topLeftCell="A28">
      <selection activeCell="B1" sqref="B1:Y1"/>
    </sheetView>
  </sheetViews>
  <sheetFormatPr defaultColWidth="9.00390625" defaultRowHeight="16.5"/>
  <cols>
    <col min="1" max="1" width="1.875" style="111" customWidth="1"/>
    <col min="2" max="2" width="4.875" style="155" customWidth="1"/>
    <col min="3" max="3" width="0" style="111" hidden="1" customWidth="1"/>
    <col min="4" max="4" width="18.625" style="111" customWidth="1"/>
    <col min="5" max="5" width="5.625" style="156" customWidth="1"/>
    <col min="6" max="6" width="9.625" style="111" customWidth="1"/>
    <col min="7" max="7" width="18.625" style="111" customWidth="1"/>
    <col min="8" max="8" width="5.625" style="156" customWidth="1"/>
    <col min="9" max="9" width="9.625" style="111" customWidth="1"/>
    <col min="10" max="10" width="18.625" style="111" customWidth="1"/>
    <col min="11" max="11" width="5.625" style="156" customWidth="1"/>
    <col min="12" max="12" width="9.625" style="111" customWidth="1"/>
    <col min="13" max="13" width="18.625" style="111" customWidth="1"/>
    <col min="14" max="14" width="5.625" style="156" customWidth="1"/>
    <col min="15" max="15" width="9.625" style="111" customWidth="1"/>
    <col min="16" max="16" width="18.625" style="111" customWidth="1"/>
    <col min="17" max="17" width="5.625" style="156" customWidth="1"/>
    <col min="18" max="18" width="9.625" style="111" customWidth="1"/>
    <col min="19" max="19" width="18.625" style="111" customWidth="1"/>
    <col min="20" max="20" width="5.625" style="156" customWidth="1"/>
    <col min="21" max="21" width="9.625" style="111" customWidth="1"/>
    <col min="22" max="22" width="12.125" style="162" customWidth="1"/>
    <col min="23" max="23" width="11.75390625" style="159" customWidth="1"/>
    <col min="24" max="24" width="11.25390625" style="160" customWidth="1"/>
    <col min="25" max="25" width="6.625" style="163" customWidth="1"/>
    <col min="26" max="26" width="6.625" style="111" customWidth="1"/>
    <col min="27" max="27" width="6.00390625" style="85" hidden="1" customWidth="1"/>
    <col min="28" max="28" width="5.50390625" style="86" hidden="1" customWidth="1"/>
    <col min="29" max="29" width="7.75390625" style="85" hidden="1" customWidth="1"/>
    <col min="30" max="30" width="8.00390625" style="85" hidden="1" customWidth="1"/>
    <col min="31" max="31" width="7.875" style="85" hidden="1" customWidth="1"/>
    <col min="32" max="32" width="7.50390625" style="85" hidden="1" customWidth="1"/>
    <col min="33" max="16384" width="9.00390625" style="111" customWidth="1"/>
  </cols>
  <sheetData>
    <row r="1" spans="2:28" s="72" customFormat="1" ht="38.25">
      <c r="B1" s="424" t="s">
        <v>415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71"/>
      <c r="AB1" s="73"/>
    </row>
    <row r="2" spans="2:28" s="72" customFormat="1" ht="13.5" customHeight="1">
      <c r="B2" s="425"/>
      <c r="C2" s="426"/>
      <c r="D2" s="426"/>
      <c r="E2" s="426"/>
      <c r="F2" s="426"/>
      <c r="G2" s="426"/>
      <c r="H2" s="74"/>
      <c r="I2" s="71"/>
      <c r="J2" s="71"/>
      <c r="K2" s="74"/>
      <c r="L2" s="71"/>
      <c r="M2" s="71"/>
      <c r="N2" s="74"/>
      <c r="O2" s="71"/>
      <c r="P2" s="71"/>
      <c r="Q2" s="74"/>
      <c r="R2" s="71"/>
      <c r="S2" s="71"/>
      <c r="T2" s="74"/>
      <c r="U2" s="71"/>
      <c r="V2" s="75"/>
      <c r="W2" s="76"/>
      <c r="X2" s="77"/>
      <c r="Y2" s="76"/>
      <c r="Z2" s="71"/>
      <c r="AB2" s="73"/>
    </row>
    <row r="3" spans="2:28" s="85" customFormat="1" ht="32.25" customHeight="1" thickBot="1">
      <c r="B3" s="165" t="s">
        <v>43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2"/>
      <c r="T3" s="79"/>
      <c r="U3" s="79"/>
      <c r="V3" s="80"/>
      <c r="W3" s="81"/>
      <c r="X3" s="82"/>
      <c r="Y3" s="83"/>
      <c r="Z3" s="84"/>
      <c r="AB3" s="86"/>
    </row>
    <row r="4" spans="2:32" s="100" customFormat="1" ht="43.5">
      <c r="B4" s="87" t="s">
        <v>0</v>
      </c>
      <c r="C4" s="88" t="s">
        <v>1</v>
      </c>
      <c r="D4" s="89" t="s">
        <v>2</v>
      </c>
      <c r="E4" s="90" t="s">
        <v>41</v>
      </c>
      <c r="F4" s="89"/>
      <c r="G4" s="89" t="s">
        <v>3</v>
      </c>
      <c r="H4" s="90" t="s">
        <v>41</v>
      </c>
      <c r="I4" s="89"/>
      <c r="J4" s="89" t="s">
        <v>4</v>
      </c>
      <c r="K4" s="90" t="s">
        <v>41</v>
      </c>
      <c r="L4" s="91"/>
      <c r="M4" s="89" t="s">
        <v>4</v>
      </c>
      <c r="N4" s="90" t="s">
        <v>41</v>
      </c>
      <c r="O4" s="89"/>
      <c r="P4" s="89" t="s">
        <v>4</v>
      </c>
      <c r="Q4" s="90" t="s">
        <v>41</v>
      </c>
      <c r="R4" s="89"/>
      <c r="S4" s="92" t="s">
        <v>5</v>
      </c>
      <c r="T4" s="90" t="s">
        <v>41</v>
      </c>
      <c r="U4" s="89"/>
      <c r="V4" s="93" t="s">
        <v>44</v>
      </c>
      <c r="W4" s="93" t="s">
        <v>6</v>
      </c>
      <c r="X4" s="94" t="s">
        <v>13</v>
      </c>
      <c r="Y4" s="95" t="s">
        <v>14</v>
      </c>
      <c r="Z4" s="96"/>
      <c r="AA4" s="97"/>
      <c r="AB4" s="98"/>
      <c r="AC4" s="99"/>
      <c r="AD4" s="99"/>
      <c r="AE4" s="99"/>
      <c r="AF4" s="99"/>
    </row>
    <row r="5" spans="2:32" s="105" customFormat="1" ht="64.5" customHeight="1">
      <c r="B5" s="101">
        <v>9</v>
      </c>
      <c r="C5" s="427"/>
      <c r="D5" s="169" t="str">
        <f>'8-9月菜單'!A30</f>
        <v>香Q米飯</v>
      </c>
      <c r="E5" s="169" t="s">
        <v>15</v>
      </c>
      <c r="F5" s="170" t="s">
        <v>16</v>
      </c>
      <c r="G5" s="169" t="str">
        <f>'8-9月菜單'!A31</f>
        <v>  肉丁花生 </v>
      </c>
      <c r="H5" s="169" t="s">
        <v>17</v>
      </c>
      <c r="I5" s="170" t="s">
        <v>16</v>
      </c>
      <c r="J5" s="169" t="str">
        <f>'8-9月菜單'!A32</f>
        <v>   美味雞塊(加)  </v>
      </c>
      <c r="K5" s="169" t="s">
        <v>185</v>
      </c>
      <c r="L5" s="170" t="s">
        <v>16</v>
      </c>
      <c r="M5" s="169" t="str">
        <f>'8-9月菜單'!A33</f>
        <v>茄香炒蛋</v>
      </c>
      <c r="N5" s="169" t="s">
        <v>18</v>
      </c>
      <c r="O5" s="170" t="s">
        <v>16</v>
      </c>
      <c r="P5" s="169" t="str">
        <f>'8-9月菜單'!A34</f>
        <v>深色蔬菜</v>
      </c>
      <c r="Q5" s="169" t="s">
        <v>18</v>
      </c>
      <c r="R5" s="170" t="s">
        <v>16</v>
      </c>
      <c r="S5" s="169" t="str">
        <f>'8-9月菜單'!A35</f>
        <v>蘿蔔毛豆湯</v>
      </c>
      <c r="T5" s="169" t="s">
        <v>17</v>
      </c>
      <c r="U5" s="170" t="s">
        <v>16</v>
      </c>
      <c r="V5" s="432" t="s">
        <v>125</v>
      </c>
      <c r="W5" s="102" t="s">
        <v>7</v>
      </c>
      <c r="X5" s="103" t="s">
        <v>296</v>
      </c>
      <c r="Y5" s="316">
        <v>6.5</v>
      </c>
      <c r="Z5" s="85"/>
      <c r="AA5" s="85"/>
      <c r="AB5" s="86"/>
      <c r="AC5" s="85" t="s">
        <v>20</v>
      </c>
      <c r="AD5" s="85" t="s">
        <v>21</v>
      </c>
      <c r="AE5" s="85" t="s">
        <v>22</v>
      </c>
      <c r="AF5" s="85" t="s">
        <v>23</v>
      </c>
    </row>
    <row r="6" spans="2:32" ht="27.75" customHeight="1">
      <c r="B6" s="106" t="s">
        <v>8</v>
      </c>
      <c r="C6" s="427"/>
      <c r="D6" s="30" t="s">
        <v>130</v>
      </c>
      <c r="E6" s="31"/>
      <c r="F6" s="30">
        <v>120</v>
      </c>
      <c r="G6" s="174" t="s">
        <v>206</v>
      </c>
      <c r="H6" s="175"/>
      <c r="I6" s="174">
        <v>40</v>
      </c>
      <c r="J6" s="202" t="s">
        <v>210</v>
      </c>
      <c r="K6" s="174" t="s">
        <v>139</v>
      </c>
      <c r="L6" s="177">
        <v>40</v>
      </c>
      <c r="M6" s="30" t="s">
        <v>154</v>
      </c>
      <c r="N6" s="30"/>
      <c r="O6" s="30">
        <v>10</v>
      </c>
      <c r="P6" s="30" t="s">
        <v>49</v>
      </c>
      <c r="Q6" s="30"/>
      <c r="R6" s="30">
        <v>110</v>
      </c>
      <c r="S6" s="31" t="s">
        <v>101</v>
      </c>
      <c r="T6" s="30"/>
      <c r="U6" s="30">
        <v>30</v>
      </c>
      <c r="V6" s="433"/>
      <c r="W6" s="107" t="s">
        <v>309</v>
      </c>
      <c r="X6" s="108" t="s">
        <v>299</v>
      </c>
      <c r="Y6" s="109">
        <v>2.5</v>
      </c>
      <c r="Z6" s="84"/>
      <c r="AA6" s="110" t="s">
        <v>26</v>
      </c>
      <c r="AB6" s="86">
        <v>6</v>
      </c>
      <c r="AC6" s="86">
        <f>AB6*2</f>
        <v>12</v>
      </c>
      <c r="AD6" s="86"/>
      <c r="AE6" s="86">
        <f>AB6*15</f>
        <v>90</v>
      </c>
      <c r="AF6" s="86">
        <f>AC6*4+AE6*4</f>
        <v>408</v>
      </c>
    </row>
    <row r="7" spans="2:32" ht="27.75" customHeight="1">
      <c r="B7" s="106">
        <v>14</v>
      </c>
      <c r="C7" s="427"/>
      <c r="D7" s="174"/>
      <c r="E7" s="175"/>
      <c r="F7" s="174"/>
      <c r="G7" s="30" t="s">
        <v>207</v>
      </c>
      <c r="H7" s="117"/>
      <c r="I7" s="30">
        <v>5</v>
      </c>
      <c r="J7" s="202"/>
      <c r="K7" s="177"/>
      <c r="L7" s="177"/>
      <c r="M7" s="31" t="s">
        <v>155</v>
      </c>
      <c r="N7" s="30"/>
      <c r="O7" s="30">
        <v>10</v>
      </c>
      <c r="P7" s="174"/>
      <c r="Q7" s="175"/>
      <c r="R7" s="174"/>
      <c r="S7" s="31" t="s">
        <v>117</v>
      </c>
      <c r="T7" s="30"/>
      <c r="U7" s="30">
        <v>2</v>
      </c>
      <c r="V7" s="433"/>
      <c r="W7" s="112" t="s">
        <v>9</v>
      </c>
      <c r="X7" s="113" t="s">
        <v>300</v>
      </c>
      <c r="Y7" s="109">
        <v>1.75</v>
      </c>
      <c r="Z7" s="85"/>
      <c r="AA7" s="114" t="s">
        <v>28</v>
      </c>
      <c r="AB7" s="86">
        <v>2</v>
      </c>
      <c r="AC7" s="115">
        <f>AB7*7</f>
        <v>14</v>
      </c>
      <c r="AD7" s="86">
        <f>AB7*5</f>
        <v>10</v>
      </c>
      <c r="AE7" s="86" t="s">
        <v>29</v>
      </c>
      <c r="AF7" s="116">
        <f>AC7*4+AD7*9</f>
        <v>146</v>
      </c>
    </row>
    <row r="8" spans="2:32" ht="27.75" customHeight="1">
      <c r="B8" s="106" t="s">
        <v>10</v>
      </c>
      <c r="C8" s="427"/>
      <c r="D8" s="174"/>
      <c r="E8" s="174"/>
      <c r="F8" s="174"/>
      <c r="G8" s="174" t="s">
        <v>208</v>
      </c>
      <c r="H8" s="174"/>
      <c r="I8" s="174">
        <v>4</v>
      </c>
      <c r="J8" s="300"/>
      <c r="K8" s="301"/>
      <c r="L8" s="302"/>
      <c r="M8" s="31" t="s">
        <v>156</v>
      </c>
      <c r="N8" s="117"/>
      <c r="O8" s="30">
        <v>40</v>
      </c>
      <c r="P8" s="174"/>
      <c r="Q8" s="174"/>
      <c r="R8" s="174"/>
      <c r="S8" s="31" t="s">
        <v>96</v>
      </c>
      <c r="T8" s="30"/>
      <c r="U8" s="30">
        <v>3</v>
      </c>
      <c r="V8" s="433"/>
      <c r="W8" s="107" t="s">
        <v>308</v>
      </c>
      <c r="X8" s="113" t="s">
        <v>302</v>
      </c>
      <c r="Y8" s="109">
        <v>2.5</v>
      </c>
      <c r="Z8" s="84"/>
      <c r="AA8" s="85" t="s">
        <v>31</v>
      </c>
      <c r="AB8" s="86">
        <v>1.5</v>
      </c>
      <c r="AC8" s="86">
        <f>AB8*1</f>
        <v>1.5</v>
      </c>
      <c r="AD8" s="86" t="s">
        <v>29</v>
      </c>
      <c r="AE8" s="86">
        <f>AB8*5</f>
        <v>7.5</v>
      </c>
      <c r="AF8" s="86">
        <f>AC8*4+AE8*4</f>
        <v>36</v>
      </c>
    </row>
    <row r="9" spans="2:32" ht="27.75" customHeight="1">
      <c r="B9" s="428" t="s">
        <v>37</v>
      </c>
      <c r="C9" s="427"/>
      <c r="D9" s="178"/>
      <c r="E9" s="257"/>
      <c r="F9" s="178"/>
      <c r="G9" s="174" t="s">
        <v>209</v>
      </c>
      <c r="H9" s="175"/>
      <c r="I9" s="174">
        <v>20</v>
      </c>
      <c r="J9" s="303"/>
      <c r="K9" s="274"/>
      <c r="L9" s="240"/>
      <c r="M9" s="248"/>
      <c r="N9" s="117"/>
      <c r="O9" s="30"/>
      <c r="P9" s="174"/>
      <c r="Q9" s="255"/>
      <c r="R9" s="174"/>
      <c r="S9" s="31" t="s">
        <v>105</v>
      </c>
      <c r="T9" s="117"/>
      <c r="U9" s="30">
        <v>2</v>
      </c>
      <c r="V9" s="433"/>
      <c r="W9" s="112" t="s">
        <v>11</v>
      </c>
      <c r="X9" s="113" t="s">
        <v>303</v>
      </c>
      <c r="Y9" s="109">
        <f>AB10</f>
        <v>0</v>
      </c>
      <c r="Z9" s="85"/>
      <c r="AA9" s="85" t="s">
        <v>34</v>
      </c>
      <c r="AB9" s="86">
        <v>2.5</v>
      </c>
      <c r="AC9" s="86"/>
      <c r="AD9" s="86">
        <f>AB9*5</f>
        <v>12.5</v>
      </c>
      <c r="AE9" s="86" t="s">
        <v>29</v>
      </c>
      <c r="AF9" s="86">
        <f>AD9*9</f>
        <v>112.5</v>
      </c>
    </row>
    <row r="10" spans="2:31" ht="27.75" customHeight="1">
      <c r="B10" s="428"/>
      <c r="C10" s="427"/>
      <c r="D10" s="178"/>
      <c r="E10" s="258"/>
      <c r="F10" s="258"/>
      <c r="G10" s="178"/>
      <c r="H10" s="257"/>
      <c r="I10" s="178"/>
      <c r="J10" s="248"/>
      <c r="K10" s="117"/>
      <c r="L10" s="30"/>
      <c r="M10" s="31"/>
      <c r="N10" s="117"/>
      <c r="O10" s="30"/>
      <c r="P10" s="178"/>
      <c r="Q10" s="174"/>
      <c r="R10" s="178"/>
      <c r="S10" s="249"/>
      <c r="T10" s="278"/>
      <c r="U10" s="249"/>
      <c r="V10" s="433"/>
      <c r="W10" s="107" t="s">
        <v>307</v>
      </c>
      <c r="X10" s="164" t="s">
        <v>305</v>
      </c>
      <c r="Y10" s="119">
        <v>0</v>
      </c>
      <c r="Z10" s="84"/>
      <c r="AA10" s="85" t="s">
        <v>35</v>
      </c>
      <c r="AE10" s="85">
        <f>AB10*15</f>
        <v>0</v>
      </c>
    </row>
    <row r="11" spans="2:32" ht="27.75" customHeight="1">
      <c r="B11" s="120" t="s">
        <v>36</v>
      </c>
      <c r="C11" s="121"/>
      <c r="D11" s="178"/>
      <c r="E11" s="257"/>
      <c r="F11" s="178"/>
      <c r="G11" s="178"/>
      <c r="H11" s="258"/>
      <c r="I11" s="178"/>
      <c r="J11" s="30"/>
      <c r="K11" s="117"/>
      <c r="L11" s="30"/>
      <c r="M11" s="30"/>
      <c r="N11" s="117"/>
      <c r="O11" s="30"/>
      <c r="P11" s="178"/>
      <c r="Q11" s="258"/>
      <c r="R11" s="178"/>
      <c r="S11" s="30"/>
      <c r="T11" s="117"/>
      <c r="U11" s="30"/>
      <c r="V11" s="433"/>
      <c r="W11" s="112" t="s">
        <v>12</v>
      </c>
      <c r="X11" s="122"/>
      <c r="Y11" s="109"/>
      <c r="Z11" s="85"/>
      <c r="AC11" s="85">
        <f>SUM(AC6:AC10)</f>
        <v>27.5</v>
      </c>
      <c r="AD11" s="85">
        <f>SUM(AD6:AD10)</f>
        <v>22.5</v>
      </c>
      <c r="AE11" s="85">
        <f>SUM(AE6:AE10)</f>
        <v>97.5</v>
      </c>
      <c r="AF11" s="85">
        <f>AC11*4+AD11*9+AE11*4</f>
        <v>702.5</v>
      </c>
    </row>
    <row r="12" spans="2:31" ht="27.75" customHeight="1">
      <c r="B12" s="123"/>
      <c r="C12" s="124"/>
      <c r="D12" s="178"/>
      <c r="E12" s="257"/>
      <c r="F12" s="178"/>
      <c r="G12" s="178"/>
      <c r="H12" s="257"/>
      <c r="I12" s="178"/>
      <c r="J12" s="30"/>
      <c r="K12" s="117"/>
      <c r="L12" s="30"/>
      <c r="M12" s="30"/>
      <c r="N12" s="117"/>
      <c r="O12" s="30"/>
      <c r="P12" s="178"/>
      <c r="Q12" s="257"/>
      <c r="R12" s="178"/>
      <c r="S12" s="177"/>
      <c r="T12" s="177"/>
      <c r="U12" s="177"/>
      <c r="V12" s="433"/>
      <c r="W12" s="107" t="s">
        <v>312</v>
      </c>
      <c r="X12" s="130"/>
      <c r="Y12" s="119"/>
      <c r="Z12" s="84"/>
      <c r="AC12" s="125">
        <f>AC11*4/AF11</f>
        <v>0.15658362989323843</v>
      </c>
      <c r="AD12" s="125">
        <f>AD11*9/AF11</f>
        <v>0.28825622775800713</v>
      </c>
      <c r="AE12" s="125">
        <f>AE11*4/AF11</f>
        <v>0.5551601423487544</v>
      </c>
    </row>
    <row r="13" spans="2:32" s="105" customFormat="1" ht="27.75" customHeight="1">
      <c r="B13" s="101">
        <v>9</v>
      </c>
      <c r="C13" s="427"/>
      <c r="D13" s="169" t="str">
        <f>'8-9月菜單'!E30</f>
        <v>胚芽麥片飯</v>
      </c>
      <c r="E13" s="169" t="s">
        <v>15</v>
      </c>
      <c r="F13" s="197"/>
      <c r="G13" s="370" t="str">
        <f>'8-9月菜單'!E31</f>
        <v>可口棒腿(炸)  </v>
      </c>
      <c r="H13" s="245" t="s">
        <v>57</v>
      </c>
      <c r="I13" s="371"/>
      <c r="J13" s="196" t="str">
        <f>'8-9月菜單'!E32</f>
        <v>螺旋醬肉</v>
      </c>
      <c r="K13" s="169" t="s">
        <v>17</v>
      </c>
      <c r="L13" s="169"/>
      <c r="M13" s="169" t="str">
        <f>'8-9月菜單'!E33</f>
        <v> 綠芽鮮魷(海) </v>
      </c>
      <c r="N13" s="169" t="s">
        <v>17</v>
      </c>
      <c r="O13" s="169"/>
      <c r="P13" s="169" t="str">
        <f>'8-9月菜單'!E34</f>
        <v>深色蔬菜 </v>
      </c>
      <c r="Q13" s="169" t="s">
        <v>51</v>
      </c>
      <c r="R13" s="169"/>
      <c r="S13" s="169" t="str">
        <f>'8-9月菜單'!E35</f>
        <v>仙草蜜</v>
      </c>
      <c r="T13" s="169" t="s">
        <v>17</v>
      </c>
      <c r="U13" s="169"/>
      <c r="V13" s="433"/>
      <c r="W13" s="102" t="s">
        <v>7</v>
      </c>
      <c r="X13" s="103" t="s">
        <v>296</v>
      </c>
      <c r="Y13" s="104">
        <v>6.5</v>
      </c>
      <c r="Z13" s="85"/>
      <c r="AA13" s="85"/>
      <c r="AB13" s="86"/>
      <c r="AC13" s="85" t="s">
        <v>20</v>
      </c>
      <c r="AD13" s="85" t="s">
        <v>21</v>
      </c>
      <c r="AE13" s="85" t="s">
        <v>22</v>
      </c>
      <c r="AF13" s="85" t="s">
        <v>23</v>
      </c>
    </row>
    <row r="14" spans="2:32" ht="27.75" customHeight="1">
      <c r="B14" s="106" t="s">
        <v>8</v>
      </c>
      <c r="C14" s="427"/>
      <c r="D14" s="30" t="s">
        <v>176</v>
      </c>
      <c r="E14" s="30"/>
      <c r="F14" s="198">
        <v>80</v>
      </c>
      <c r="G14" s="272" t="s">
        <v>194</v>
      </c>
      <c r="H14" s="31"/>
      <c r="I14" s="264">
        <v>60</v>
      </c>
      <c r="J14" s="359" t="s">
        <v>195</v>
      </c>
      <c r="K14" s="30"/>
      <c r="L14" s="31">
        <v>7</v>
      </c>
      <c r="M14" s="174" t="s">
        <v>196</v>
      </c>
      <c r="N14" s="174"/>
      <c r="O14" s="174">
        <v>50</v>
      </c>
      <c r="P14" s="30" t="s">
        <v>84</v>
      </c>
      <c r="Q14" s="30"/>
      <c r="R14" s="30">
        <v>110</v>
      </c>
      <c r="S14" s="30" t="s">
        <v>407</v>
      </c>
      <c r="T14" s="31"/>
      <c r="U14" s="30">
        <v>25</v>
      </c>
      <c r="V14" s="433"/>
      <c r="W14" s="107" t="s">
        <v>410</v>
      </c>
      <c r="X14" s="108" t="s">
        <v>299</v>
      </c>
      <c r="Y14" s="109">
        <v>2.3</v>
      </c>
      <c r="Z14" s="84"/>
      <c r="AA14" s="110" t="s">
        <v>26</v>
      </c>
      <c r="AB14" s="86">
        <v>6.2</v>
      </c>
      <c r="AC14" s="86">
        <f>AB14*2</f>
        <v>12.4</v>
      </c>
      <c r="AD14" s="86"/>
      <c r="AE14" s="86">
        <f>AB14*15</f>
        <v>93</v>
      </c>
      <c r="AF14" s="86">
        <f>AC14*4+AE14*4</f>
        <v>421.6</v>
      </c>
    </row>
    <row r="15" spans="2:32" ht="27.75" customHeight="1">
      <c r="B15" s="106">
        <v>15</v>
      </c>
      <c r="C15" s="427"/>
      <c r="D15" s="30" t="s">
        <v>197</v>
      </c>
      <c r="E15" s="30"/>
      <c r="F15" s="198">
        <v>20</v>
      </c>
      <c r="G15" s="372" t="s">
        <v>267</v>
      </c>
      <c r="H15" s="175"/>
      <c r="I15" s="181">
        <v>7</v>
      </c>
      <c r="J15" s="359" t="s">
        <v>184</v>
      </c>
      <c r="K15" s="30"/>
      <c r="L15" s="31">
        <v>10</v>
      </c>
      <c r="M15" s="174" t="s">
        <v>198</v>
      </c>
      <c r="N15" s="174" t="s">
        <v>181</v>
      </c>
      <c r="O15" s="174">
        <v>12</v>
      </c>
      <c r="P15" s="30"/>
      <c r="Q15" s="30"/>
      <c r="R15" s="30"/>
      <c r="S15" s="174"/>
      <c r="T15" s="255"/>
      <c r="U15" s="174"/>
      <c r="V15" s="433"/>
      <c r="W15" s="112" t="s">
        <v>9</v>
      </c>
      <c r="X15" s="113" t="s">
        <v>300</v>
      </c>
      <c r="Y15" s="109">
        <v>1.8</v>
      </c>
      <c r="Z15" s="85"/>
      <c r="AA15" s="114" t="s">
        <v>28</v>
      </c>
      <c r="AB15" s="86">
        <v>2</v>
      </c>
      <c r="AC15" s="115">
        <f>AB15*7</f>
        <v>14</v>
      </c>
      <c r="AD15" s="86">
        <f>AB15*5</f>
        <v>10</v>
      </c>
      <c r="AE15" s="86" t="s">
        <v>29</v>
      </c>
      <c r="AF15" s="116">
        <f>AC15*4+AD15*9</f>
        <v>146</v>
      </c>
    </row>
    <row r="16" spans="2:32" ht="27.75" customHeight="1">
      <c r="B16" s="106" t="s">
        <v>10</v>
      </c>
      <c r="C16" s="427"/>
      <c r="D16" s="30" t="s">
        <v>199</v>
      </c>
      <c r="E16" s="117"/>
      <c r="F16" s="198">
        <v>20</v>
      </c>
      <c r="G16" s="372"/>
      <c r="H16" s="174"/>
      <c r="I16" s="181"/>
      <c r="J16" s="359" t="s">
        <v>183</v>
      </c>
      <c r="K16" s="117"/>
      <c r="L16" s="31">
        <v>5</v>
      </c>
      <c r="M16" s="178" t="s">
        <v>183</v>
      </c>
      <c r="N16" s="178"/>
      <c r="O16" s="178">
        <v>10</v>
      </c>
      <c r="P16" s="246"/>
      <c r="Q16" s="175"/>
      <c r="R16" s="174"/>
      <c r="S16" s="249"/>
      <c r="T16" s="283"/>
      <c r="U16" s="249"/>
      <c r="V16" s="433"/>
      <c r="W16" s="107" t="s">
        <v>310</v>
      </c>
      <c r="X16" s="113" t="s">
        <v>302</v>
      </c>
      <c r="Y16" s="109">
        <v>2.7</v>
      </c>
      <c r="Z16" s="84"/>
      <c r="AA16" s="85" t="s">
        <v>31</v>
      </c>
      <c r="AB16" s="86">
        <v>1.7</v>
      </c>
      <c r="AC16" s="86">
        <f>AB16*1</f>
        <v>1.7</v>
      </c>
      <c r="AD16" s="86" t="s">
        <v>29</v>
      </c>
      <c r="AE16" s="86">
        <f>AB16*5</f>
        <v>8.5</v>
      </c>
      <c r="AF16" s="86">
        <f>AC16*4+AE16*4</f>
        <v>40.8</v>
      </c>
    </row>
    <row r="17" spans="2:32" ht="27.75" customHeight="1">
      <c r="B17" s="428" t="s">
        <v>38</v>
      </c>
      <c r="C17" s="427"/>
      <c r="D17" s="117"/>
      <c r="E17" s="117"/>
      <c r="F17" s="198"/>
      <c r="G17" s="372"/>
      <c r="H17" s="255"/>
      <c r="I17" s="181"/>
      <c r="J17" s="200" t="s">
        <v>190</v>
      </c>
      <c r="K17" s="117"/>
      <c r="L17" s="30">
        <v>13</v>
      </c>
      <c r="M17" s="265" t="s">
        <v>179</v>
      </c>
      <c r="N17" s="277"/>
      <c r="O17" s="284">
        <v>5</v>
      </c>
      <c r="P17" s="174"/>
      <c r="Q17" s="174"/>
      <c r="R17" s="174"/>
      <c r="S17" s="247"/>
      <c r="T17" s="256"/>
      <c r="U17" s="247"/>
      <c r="V17" s="433"/>
      <c r="W17" s="112" t="s">
        <v>11</v>
      </c>
      <c r="X17" s="113" t="s">
        <v>303</v>
      </c>
      <c r="Y17" s="109">
        <v>0</v>
      </c>
      <c r="Z17" s="85"/>
      <c r="AA17" s="85" t="s">
        <v>34</v>
      </c>
      <c r="AB17" s="86">
        <v>2.5</v>
      </c>
      <c r="AC17" s="86"/>
      <c r="AD17" s="86">
        <f>AB17*5</f>
        <v>12.5</v>
      </c>
      <c r="AE17" s="86" t="s">
        <v>29</v>
      </c>
      <c r="AF17" s="86">
        <f>AD17*9</f>
        <v>112.5</v>
      </c>
    </row>
    <row r="18" spans="2:31" ht="27.75" customHeight="1">
      <c r="B18" s="428"/>
      <c r="C18" s="427"/>
      <c r="D18" s="117"/>
      <c r="E18" s="117"/>
      <c r="F18" s="198"/>
      <c r="G18" s="372"/>
      <c r="H18" s="179"/>
      <c r="I18" s="181"/>
      <c r="J18" s="368" t="s">
        <v>132</v>
      </c>
      <c r="K18" s="257"/>
      <c r="L18" s="178">
        <v>10</v>
      </c>
      <c r="M18" s="31"/>
      <c r="N18" s="117"/>
      <c r="O18" s="30"/>
      <c r="P18" s="174"/>
      <c r="Q18" s="174"/>
      <c r="R18" s="174"/>
      <c r="S18" s="239"/>
      <c r="T18" s="239"/>
      <c r="U18" s="239"/>
      <c r="V18" s="433"/>
      <c r="W18" s="107" t="s">
        <v>411</v>
      </c>
      <c r="X18" s="164" t="s">
        <v>305</v>
      </c>
      <c r="Y18" s="119">
        <v>0</v>
      </c>
      <c r="Z18" s="84"/>
      <c r="AA18" s="85" t="s">
        <v>35</v>
      </c>
      <c r="AB18" s="86">
        <v>1</v>
      </c>
      <c r="AE18" s="85">
        <f>AB18*15</f>
        <v>15</v>
      </c>
    </row>
    <row r="19" spans="2:32" ht="27.75" customHeight="1">
      <c r="B19" s="120" t="s">
        <v>36</v>
      </c>
      <c r="C19" s="121"/>
      <c r="D19" s="117"/>
      <c r="E19" s="117"/>
      <c r="F19" s="198"/>
      <c r="G19" s="372"/>
      <c r="H19" s="174"/>
      <c r="I19" s="181"/>
      <c r="J19" s="322"/>
      <c r="K19" s="278"/>
      <c r="L19" s="249"/>
      <c r="M19" s="30"/>
      <c r="N19" s="117"/>
      <c r="O19" s="30"/>
      <c r="P19" s="178"/>
      <c r="Q19" s="178"/>
      <c r="R19" s="178"/>
      <c r="S19" s="31"/>
      <c r="T19" s="239"/>
      <c r="U19" s="239"/>
      <c r="V19" s="433"/>
      <c r="W19" s="112" t="s">
        <v>12</v>
      </c>
      <c r="X19" s="122"/>
      <c r="Y19" s="109"/>
      <c r="Z19" s="85"/>
      <c r="AC19" s="85">
        <f>SUM(AC14:AC18)</f>
        <v>28.099999999999998</v>
      </c>
      <c r="AD19" s="85">
        <f>SUM(AD14:AD18)</f>
        <v>22.5</v>
      </c>
      <c r="AE19" s="85">
        <f>SUM(AE14:AE18)</f>
        <v>116.5</v>
      </c>
      <c r="AF19" s="85">
        <f>AC19*4+AD19*9+AE19*4</f>
        <v>780.9</v>
      </c>
    </row>
    <row r="20" spans="2:31" ht="27.75" customHeight="1">
      <c r="B20" s="123"/>
      <c r="C20" s="124"/>
      <c r="D20" s="117"/>
      <c r="E20" s="117"/>
      <c r="F20" s="198"/>
      <c r="G20" s="373"/>
      <c r="H20" s="190"/>
      <c r="I20" s="374"/>
      <c r="J20" s="200"/>
      <c r="K20" s="117"/>
      <c r="L20" s="30"/>
      <c r="M20" s="30"/>
      <c r="N20" s="117"/>
      <c r="O20" s="30"/>
      <c r="P20" s="178"/>
      <c r="Q20" s="258"/>
      <c r="R20" s="178"/>
      <c r="S20" s="30"/>
      <c r="T20" s="117"/>
      <c r="U20" s="30"/>
      <c r="V20" s="433"/>
      <c r="W20" s="107" t="s">
        <v>412</v>
      </c>
      <c r="X20" s="118"/>
      <c r="Y20" s="119"/>
      <c r="Z20" s="84"/>
      <c r="AC20" s="125">
        <f>AC19*4/AF19</f>
        <v>0.14393648354462799</v>
      </c>
      <c r="AD20" s="125">
        <f>AD19*9/AF19</f>
        <v>0.25931617364579335</v>
      </c>
      <c r="AE20" s="125">
        <f>AE19*4/AF19</f>
        <v>0.5967473428095788</v>
      </c>
    </row>
    <row r="21" spans="2:32" s="105" customFormat="1" ht="27.75" customHeight="1">
      <c r="B21" s="131">
        <v>9</v>
      </c>
      <c r="C21" s="427"/>
      <c r="D21" s="169" t="str">
        <f>'8-9月菜單'!I30</f>
        <v>古早味炒飯</v>
      </c>
      <c r="E21" s="194" t="s">
        <v>254</v>
      </c>
      <c r="F21" s="169"/>
      <c r="G21" s="369" t="str">
        <f>'8-9月菜單'!I31</f>
        <v>香味豬排 </v>
      </c>
      <c r="H21" s="224" t="s">
        <v>52</v>
      </c>
      <c r="I21" s="342"/>
      <c r="J21" s="169" t="str">
        <f>'8-9月菜單'!I32</f>
        <v> 鮮味餃子(冷)</v>
      </c>
      <c r="K21" s="169" t="s">
        <v>187</v>
      </c>
      <c r="L21" s="169"/>
      <c r="M21" s="169" t="str">
        <f>'8-9月菜單'!I33</f>
        <v>   香酥雙薯拼(炸)  </v>
      </c>
      <c r="N21" s="169" t="s">
        <v>57</v>
      </c>
      <c r="O21" s="169"/>
      <c r="P21" s="169" t="str">
        <f>'8-9月菜單'!I34</f>
        <v>淺色蔬菜</v>
      </c>
      <c r="Q21" s="169" t="s">
        <v>51</v>
      </c>
      <c r="R21" s="169"/>
      <c r="S21" s="169" t="str">
        <f>'8-9月菜單'!I35</f>
        <v>紫菜蛋花湯</v>
      </c>
      <c r="T21" s="169" t="s">
        <v>61</v>
      </c>
      <c r="U21" s="169"/>
      <c r="V21" s="434"/>
      <c r="W21" s="102" t="s">
        <v>7</v>
      </c>
      <c r="X21" s="103" t="s">
        <v>296</v>
      </c>
      <c r="Y21" s="104">
        <v>6.5</v>
      </c>
      <c r="Z21" s="85"/>
      <c r="AA21" s="85"/>
      <c r="AB21" s="86"/>
      <c r="AC21" s="85" t="s">
        <v>20</v>
      </c>
      <c r="AD21" s="85" t="s">
        <v>21</v>
      </c>
      <c r="AE21" s="85" t="s">
        <v>22</v>
      </c>
      <c r="AF21" s="85" t="s">
        <v>23</v>
      </c>
    </row>
    <row r="22" spans="2:32" s="136" customFormat="1" ht="27.75" customHeight="1">
      <c r="B22" s="132" t="s">
        <v>8</v>
      </c>
      <c r="C22" s="427"/>
      <c r="D22" s="30" t="s">
        <v>24</v>
      </c>
      <c r="E22" s="31"/>
      <c r="F22" s="30">
        <v>110</v>
      </c>
      <c r="G22" s="30" t="s">
        <v>233</v>
      </c>
      <c r="H22" s="30"/>
      <c r="I22" s="30">
        <v>60</v>
      </c>
      <c r="J22" s="213" t="s">
        <v>264</v>
      </c>
      <c r="K22" s="202" t="s">
        <v>177</v>
      </c>
      <c r="L22" s="177">
        <v>34</v>
      </c>
      <c r="M22" s="31" t="s">
        <v>118</v>
      </c>
      <c r="N22" s="30"/>
      <c r="O22" s="31">
        <v>30</v>
      </c>
      <c r="P22" s="198" t="s">
        <v>50</v>
      </c>
      <c r="Q22" s="259"/>
      <c r="R22" s="200">
        <v>110</v>
      </c>
      <c r="S22" s="31" t="s">
        <v>107</v>
      </c>
      <c r="T22" s="31"/>
      <c r="U22" s="31">
        <v>1</v>
      </c>
      <c r="V22" s="434"/>
      <c r="W22" s="107" t="s">
        <v>309</v>
      </c>
      <c r="X22" s="108" t="s">
        <v>299</v>
      </c>
      <c r="Y22" s="109">
        <v>2.3</v>
      </c>
      <c r="Z22" s="133"/>
      <c r="AA22" s="134" t="s">
        <v>26</v>
      </c>
      <c r="AB22" s="135">
        <v>6.2</v>
      </c>
      <c r="AC22" s="135">
        <f>AB22*2</f>
        <v>12.4</v>
      </c>
      <c r="AD22" s="135"/>
      <c r="AE22" s="135">
        <f>AB22*15</f>
        <v>93</v>
      </c>
      <c r="AF22" s="135">
        <f>AC22*4+AE22*4</f>
        <v>421.6</v>
      </c>
    </row>
    <row r="23" spans="2:32" s="136" customFormat="1" ht="27.75" customHeight="1">
      <c r="B23" s="132">
        <v>16</v>
      </c>
      <c r="C23" s="427"/>
      <c r="D23" s="30" t="s">
        <v>77</v>
      </c>
      <c r="E23" s="30"/>
      <c r="F23" s="30">
        <v>10</v>
      </c>
      <c r="G23" s="200"/>
      <c r="H23" s="30"/>
      <c r="I23" s="30"/>
      <c r="J23" s="30"/>
      <c r="K23" s="31"/>
      <c r="L23" s="30"/>
      <c r="M23" s="30" t="s">
        <v>157</v>
      </c>
      <c r="N23" s="31"/>
      <c r="O23" s="30">
        <v>15</v>
      </c>
      <c r="Q23" s="260"/>
      <c r="S23" s="31" t="s">
        <v>100</v>
      </c>
      <c r="T23" s="31"/>
      <c r="U23" s="31">
        <v>10</v>
      </c>
      <c r="V23" s="434"/>
      <c r="W23" s="112" t="s">
        <v>9</v>
      </c>
      <c r="X23" s="113" t="s">
        <v>300</v>
      </c>
      <c r="Y23" s="109">
        <v>1.7</v>
      </c>
      <c r="Z23" s="137"/>
      <c r="AA23" s="138" t="s">
        <v>28</v>
      </c>
      <c r="AB23" s="135">
        <v>2.1</v>
      </c>
      <c r="AC23" s="139">
        <f>AB23*7</f>
        <v>14.700000000000001</v>
      </c>
      <c r="AD23" s="135">
        <f>AB23*5</f>
        <v>10.5</v>
      </c>
      <c r="AE23" s="135" t="s">
        <v>29</v>
      </c>
      <c r="AF23" s="140">
        <f>AC23*4+AD23*9</f>
        <v>153.3</v>
      </c>
    </row>
    <row r="24" spans="2:32" s="136" customFormat="1" ht="27.75" customHeight="1">
      <c r="B24" s="132" t="s">
        <v>10</v>
      </c>
      <c r="C24" s="427"/>
      <c r="D24" s="30" t="s">
        <v>151</v>
      </c>
      <c r="E24" s="117"/>
      <c r="F24" s="30">
        <v>3</v>
      </c>
      <c r="G24" s="200"/>
      <c r="H24" s="31"/>
      <c r="I24" s="30"/>
      <c r="J24" s="284"/>
      <c r="K24" s="265"/>
      <c r="L24" s="284"/>
      <c r="M24" s="30" t="s">
        <v>350</v>
      </c>
      <c r="N24" s="31"/>
      <c r="O24" s="30">
        <v>30</v>
      </c>
      <c r="Q24" s="260"/>
      <c r="S24" s="247"/>
      <c r="T24" s="256"/>
      <c r="U24" s="256"/>
      <c r="V24" s="434"/>
      <c r="W24" s="107" t="s">
        <v>370</v>
      </c>
      <c r="X24" s="113" t="s">
        <v>302</v>
      </c>
      <c r="Y24" s="109">
        <v>2.7</v>
      </c>
      <c r="Z24" s="133"/>
      <c r="AA24" s="141" t="s">
        <v>31</v>
      </c>
      <c r="AB24" s="135">
        <v>1.6</v>
      </c>
      <c r="AC24" s="135">
        <f>AB24*1</f>
        <v>1.6</v>
      </c>
      <c r="AD24" s="135" t="s">
        <v>29</v>
      </c>
      <c r="AE24" s="135">
        <f>AB24*5</f>
        <v>8</v>
      </c>
      <c r="AF24" s="135">
        <f>AC24*4+AE24*4</f>
        <v>38.4</v>
      </c>
    </row>
    <row r="25" spans="2:32" s="136" customFormat="1" ht="27.75" customHeight="1">
      <c r="B25" s="431" t="s">
        <v>39</v>
      </c>
      <c r="C25" s="427"/>
      <c r="D25" s="30" t="s">
        <v>263</v>
      </c>
      <c r="E25" s="30" t="s">
        <v>181</v>
      </c>
      <c r="F25" s="30">
        <v>3</v>
      </c>
      <c r="G25" s="174"/>
      <c r="H25" s="175"/>
      <c r="I25" s="174"/>
      <c r="J25" s="284"/>
      <c r="K25" s="265"/>
      <c r="L25" s="284"/>
      <c r="M25" s="30"/>
      <c r="N25" s="31"/>
      <c r="O25" s="30"/>
      <c r="Q25" s="260"/>
      <c r="S25" s="249"/>
      <c r="T25" s="31"/>
      <c r="U25" s="31"/>
      <c r="V25" s="434"/>
      <c r="W25" s="112" t="s">
        <v>11</v>
      </c>
      <c r="X25" s="113" t="s">
        <v>303</v>
      </c>
      <c r="Y25" s="109">
        <f>AB26</f>
        <v>0</v>
      </c>
      <c r="Z25" s="137"/>
      <c r="AA25" s="141" t="s">
        <v>34</v>
      </c>
      <c r="AB25" s="135">
        <v>2.5</v>
      </c>
      <c r="AC25" s="135"/>
      <c r="AD25" s="135">
        <f>AB25*5</f>
        <v>12.5</v>
      </c>
      <c r="AE25" s="135" t="s">
        <v>29</v>
      </c>
      <c r="AF25" s="135">
        <f>AD25*9</f>
        <v>112.5</v>
      </c>
    </row>
    <row r="26" spans="2:32" s="136" customFormat="1" ht="27.75" customHeight="1">
      <c r="B26" s="431"/>
      <c r="C26" s="427"/>
      <c r="D26" s="30" t="s">
        <v>134</v>
      </c>
      <c r="E26" s="117"/>
      <c r="F26" s="30">
        <v>25</v>
      </c>
      <c r="G26" s="174"/>
      <c r="H26" s="174"/>
      <c r="I26" s="174"/>
      <c r="J26" s="30"/>
      <c r="K26" s="117"/>
      <c r="L26" s="30"/>
      <c r="M26" s="284"/>
      <c r="N26" s="277"/>
      <c r="O26" s="284"/>
      <c r="Q26" s="260"/>
      <c r="S26" s="31"/>
      <c r="T26" s="31"/>
      <c r="U26" s="31"/>
      <c r="V26" s="434"/>
      <c r="W26" s="107" t="s">
        <v>371</v>
      </c>
      <c r="X26" s="164" t="s">
        <v>305</v>
      </c>
      <c r="Y26" s="109">
        <v>0</v>
      </c>
      <c r="Z26" s="133"/>
      <c r="AA26" s="141" t="s">
        <v>35</v>
      </c>
      <c r="AB26" s="135"/>
      <c r="AC26" s="141"/>
      <c r="AD26" s="141"/>
      <c r="AE26" s="141">
        <f>AB26*15</f>
        <v>0</v>
      </c>
      <c r="AF26" s="141"/>
    </row>
    <row r="27" spans="2:32" s="136" customFormat="1" ht="27.75" customHeight="1">
      <c r="B27" s="142" t="s">
        <v>36</v>
      </c>
      <c r="C27" s="143"/>
      <c r="D27" s="249"/>
      <c r="E27" s="278"/>
      <c r="F27" s="249"/>
      <c r="G27" s="30"/>
      <c r="H27" s="117"/>
      <c r="I27" s="30"/>
      <c r="J27" s="30"/>
      <c r="K27" s="117"/>
      <c r="L27" s="30"/>
      <c r="M27" s="247"/>
      <c r="N27" s="117"/>
      <c r="O27" s="30"/>
      <c r="Q27" s="260"/>
      <c r="S27" s="30"/>
      <c r="T27" s="117"/>
      <c r="U27" s="30"/>
      <c r="V27" s="434"/>
      <c r="W27" s="112" t="s">
        <v>12</v>
      </c>
      <c r="X27" s="122"/>
      <c r="Y27" s="109"/>
      <c r="Z27" s="137"/>
      <c r="AA27" s="141"/>
      <c r="AB27" s="135"/>
      <c r="AC27" s="141">
        <f>SUM(AC22:AC26)</f>
        <v>28.700000000000003</v>
      </c>
      <c r="AD27" s="141">
        <f>SUM(AD22:AD26)</f>
        <v>23</v>
      </c>
      <c r="AE27" s="141">
        <f>SUM(AE22:AE26)</f>
        <v>101</v>
      </c>
      <c r="AF27" s="141">
        <f>AC27*4+AD27*9+AE27*4</f>
        <v>725.8</v>
      </c>
    </row>
    <row r="28" spans="2:32" s="136" customFormat="1" ht="27.75" customHeight="1" thickBot="1">
      <c r="B28" s="144"/>
      <c r="C28" s="145"/>
      <c r="D28" s="249"/>
      <c r="E28" s="278"/>
      <c r="F28" s="249"/>
      <c r="G28" s="30"/>
      <c r="H28" s="117"/>
      <c r="I28" s="30"/>
      <c r="J28" s="190"/>
      <c r="K28" s="174"/>
      <c r="L28" s="174"/>
      <c r="M28" s="247"/>
      <c r="N28" s="117"/>
      <c r="O28" s="30"/>
      <c r="Q28" s="261"/>
      <c r="S28" s="30"/>
      <c r="T28" s="117"/>
      <c r="U28" s="30"/>
      <c r="V28" s="434"/>
      <c r="W28" s="107" t="s">
        <v>372</v>
      </c>
      <c r="X28" s="130"/>
      <c r="Y28" s="109"/>
      <c r="Z28" s="133"/>
      <c r="AA28" s="137"/>
      <c r="AB28" s="146"/>
      <c r="AC28" s="147">
        <f>AC27*4/AF27</f>
        <v>0.15817029484706532</v>
      </c>
      <c r="AD28" s="147">
        <f>AD27*9/AF27</f>
        <v>0.28520253513364563</v>
      </c>
      <c r="AE28" s="147">
        <f>AE27*4/AF27</f>
        <v>0.5566271700192891</v>
      </c>
      <c r="AF28" s="137"/>
    </row>
    <row r="29" spans="2:32" s="105" customFormat="1" ht="27.75" customHeight="1">
      <c r="B29" s="101">
        <v>9</v>
      </c>
      <c r="C29" s="427"/>
      <c r="D29" s="169" t="str">
        <f>'8-9月菜單'!M30</f>
        <v>地瓜蕎麥飯</v>
      </c>
      <c r="E29" s="194" t="s">
        <v>15</v>
      </c>
      <c r="F29" s="169"/>
      <c r="G29" s="197" t="str">
        <f>'8-9月菜單'!M31</f>
        <v>宮保雞丁</v>
      </c>
      <c r="H29" s="169" t="s">
        <v>283</v>
      </c>
      <c r="I29" s="313"/>
      <c r="J29" s="245" t="str">
        <f>'8-9月菜單'!M32</f>
        <v>  聰明小魚蛋(海) </v>
      </c>
      <c r="K29" s="314" t="s">
        <v>18</v>
      </c>
      <c r="L29" s="169"/>
      <c r="M29" s="169" t="str">
        <f>'8-9月菜單'!M33</f>
        <v>  滷味豆干(豆加)</v>
      </c>
      <c r="N29" s="169" t="s">
        <v>79</v>
      </c>
      <c r="O29" s="169"/>
      <c r="P29" s="169" t="str">
        <f>'8-9月菜單'!M34</f>
        <v>淺色蔬菜 </v>
      </c>
      <c r="Q29" s="169" t="s">
        <v>18</v>
      </c>
      <c r="R29" s="169"/>
      <c r="S29" s="169" t="str">
        <f>'8-9月菜單'!M35</f>
        <v>冬瓜雞湯</v>
      </c>
      <c r="T29" s="169" t="s">
        <v>17</v>
      </c>
      <c r="U29" s="169"/>
      <c r="V29" s="433"/>
      <c r="W29" s="102" t="s">
        <v>7</v>
      </c>
      <c r="X29" s="103" t="s">
        <v>296</v>
      </c>
      <c r="Y29" s="104">
        <v>6.4</v>
      </c>
      <c r="Z29" s="85"/>
      <c r="AA29" s="85"/>
      <c r="AB29" s="86"/>
      <c r="AC29" s="85" t="s">
        <v>20</v>
      </c>
      <c r="AD29" s="85" t="s">
        <v>21</v>
      </c>
      <c r="AE29" s="85" t="s">
        <v>22</v>
      </c>
      <c r="AF29" s="85" t="s">
        <v>23</v>
      </c>
    </row>
    <row r="30" spans="2:32" ht="27.75" customHeight="1">
      <c r="B30" s="106" t="s">
        <v>8</v>
      </c>
      <c r="C30" s="427"/>
      <c r="D30" s="30" t="s">
        <v>130</v>
      </c>
      <c r="E30" s="30"/>
      <c r="F30" s="30">
        <v>74</v>
      </c>
      <c r="G30" s="174" t="s">
        <v>257</v>
      </c>
      <c r="H30" s="174"/>
      <c r="I30" s="174">
        <v>60</v>
      </c>
      <c r="J30" s="265" t="s">
        <v>134</v>
      </c>
      <c r="K30" s="265"/>
      <c r="L30" s="265">
        <v>35</v>
      </c>
      <c r="M30" s="30" t="s">
        <v>133</v>
      </c>
      <c r="N30" s="30" t="s">
        <v>131</v>
      </c>
      <c r="O30" s="30">
        <v>30</v>
      </c>
      <c r="P30" s="174" t="s">
        <v>50</v>
      </c>
      <c r="Q30" s="174"/>
      <c r="R30" s="174">
        <v>110</v>
      </c>
      <c r="S30" s="174" t="s">
        <v>110</v>
      </c>
      <c r="T30" s="174"/>
      <c r="U30" s="174">
        <v>35</v>
      </c>
      <c r="V30" s="433"/>
      <c r="W30" s="107" t="s">
        <v>309</v>
      </c>
      <c r="X30" s="108" t="s">
        <v>299</v>
      </c>
      <c r="Y30" s="109">
        <v>2.5</v>
      </c>
      <c r="Z30" s="84"/>
      <c r="AA30" s="110" t="s">
        <v>26</v>
      </c>
      <c r="AB30" s="86">
        <v>6</v>
      </c>
      <c r="AC30" s="86">
        <f>AB30*2</f>
        <v>12</v>
      </c>
      <c r="AD30" s="86"/>
      <c r="AE30" s="86">
        <f>AB30*15</f>
        <v>90</v>
      </c>
      <c r="AF30" s="86">
        <f>AC30*4+AE30*4</f>
        <v>408</v>
      </c>
    </row>
    <row r="31" spans="2:32" ht="27.75" customHeight="1">
      <c r="B31" s="106">
        <v>17</v>
      </c>
      <c r="C31" s="427"/>
      <c r="D31" s="30" t="s">
        <v>157</v>
      </c>
      <c r="E31" s="30"/>
      <c r="F31" s="30">
        <v>20</v>
      </c>
      <c r="G31" s="30" t="s">
        <v>142</v>
      </c>
      <c r="H31" s="30"/>
      <c r="I31" s="30">
        <v>3</v>
      </c>
      <c r="J31" s="265" t="s">
        <v>77</v>
      </c>
      <c r="K31" s="265"/>
      <c r="L31" s="265">
        <v>20</v>
      </c>
      <c r="M31" s="30" t="s">
        <v>158</v>
      </c>
      <c r="N31" s="30" t="s">
        <v>139</v>
      </c>
      <c r="O31" s="30">
        <v>17</v>
      </c>
      <c r="P31" s="246"/>
      <c r="Q31" s="175"/>
      <c r="R31" s="174"/>
      <c r="S31" s="174" t="s">
        <v>251</v>
      </c>
      <c r="T31" s="174"/>
      <c r="U31" s="174">
        <v>2</v>
      </c>
      <c r="V31" s="433"/>
      <c r="W31" s="112" t="s">
        <v>9</v>
      </c>
      <c r="X31" s="113" t="s">
        <v>300</v>
      </c>
      <c r="Y31" s="109">
        <v>1.9</v>
      </c>
      <c r="Z31" s="85"/>
      <c r="AA31" s="114" t="s">
        <v>28</v>
      </c>
      <c r="AB31" s="86">
        <v>2</v>
      </c>
      <c r="AC31" s="115">
        <f>AB31*7</f>
        <v>14</v>
      </c>
      <c r="AD31" s="86">
        <f>AB31*5</f>
        <v>10</v>
      </c>
      <c r="AE31" s="86" t="s">
        <v>29</v>
      </c>
      <c r="AF31" s="116">
        <f>AC31*4+AD31*9</f>
        <v>146</v>
      </c>
    </row>
    <row r="32" spans="2:32" ht="27.75" customHeight="1">
      <c r="B32" s="106" t="s">
        <v>62</v>
      </c>
      <c r="C32" s="427"/>
      <c r="D32" s="30" t="s">
        <v>159</v>
      </c>
      <c r="E32" s="30"/>
      <c r="F32" s="30">
        <v>36</v>
      </c>
      <c r="G32" s="30"/>
      <c r="H32" s="117"/>
      <c r="I32" s="30"/>
      <c r="J32" s="265" t="s">
        <v>263</v>
      </c>
      <c r="K32" s="265" t="s">
        <v>181</v>
      </c>
      <c r="L32" s="265">
        <v>2</v>
      </c>
      <c r="M32" s="174" t="s">
        <v>160</v>
      </c>
      <c r="N32" s="179"/>
      <c r="O32" s="174">
        <v>15</v>
      </c>
      <c r="P32" s="174"/>
      <c r="Q32" s="174"/>
      <c r="R32" s="174"/>
      <c r="S32" s="249"/>
      <c r="T32" s="278"/>
      <c r="U32" s="249"/>
      <c r="V32" s="433"/>
      <c r="W32" s="107" t="s">
        <v>310</v>
      </c>
      <c r="X32" s="113" t="s">
        <v>302</v>
      </c>
      <c r="Y32" s="109">
        <v>2.5</v>
      </c>
      <c r="Z32" s="84"/>
      <c r="AA32" s="85" t="s">
        <v>31</v>
      </c>
      <c r="AB32" s="86">
        <v>1.8</v>
      </c>
      <c r="AC32" s="86">
        <f>AB32*1</f>
        <v>1.8</v>
      </c>
      <c r="AD32" s="86" t="s">
        <v>29</v>
      </c>
      <c r="AE32" s="86">
        <f>AB32*5</f>
        <v>9</v>
      </c>
      <c r="AF32" s="86">
        <f>AC32*4+AE32*4</f>
        <v>43.2</v>
      </c>
    </row>
    <row r="33" spans="2:32" ht="27.75" customHeight="1">
      <c r="B33" s="428" t="s">
        <v>81</v>
      </c>
      <c r="C33" s="427"/>
      <c r="D33" s="117"/>
      <c r="E33" s="117"/>
      <c r="F33" s="30"/>
      <c r="G33" s="30"/>
      <c r="H33" s="117"/>
      <c r="I33" s="30"/>
      <c r="J33" s="249"/>
      <c r="K33" s="174"/>
      <c r="L33" s="174"/>
      <c r="M33" s="178" t="s">
        <v>174</v>
      </c>
      <c r="N33" s="257"/>
      <c r="O33" s="178">
        <v>5</v>
      </c>
      <c r="P33" s="174"/>
      <c r="Q33" s="255"/>
      <c r="R33" s="174"/>
      <c r="S33" s="249"/>
      <c r="T33" s="249"/>
      <c r="U33" s="249"/>
      <c r="V33" s="433"/>
      <c r="W33" s="112" t="s">
        <v>11</v>
      </c>
      <c r="X33" s="113" t="s">
        <v>303</v>
      </c>
      <c r="Y33" s="109">
        <v>0</v>
      </c>
      <c r="Z33" s="85"/>
      <c r="AA33" s="85" t="s">
        <v>34</v>
      </c>
      <c r="AB33" s="86">
        <v>2.5</v>
      </c>
      <c r="AC33" s="86"/>
      <c r="AD33" s="86">
        <f>AB33*5</f>
        <v>12.5</v>
      </c>
      <c r="AE33" s="86" t="s">
        <v>29</v>
      </c>
      <c r="AF33" s="86">
        <f>AD33*9</f>
        <v>112.5</v>
      </c>
    </row>
    <row r="34" spans="2:31" ht="27.75" customHeight="1">
      <c r="B34" s="428"/>
      <c r="C34" s="427"/>
      <c r="D34" s="279"/>
      <c r="E34" s="280"/>
      <c r="F34" s="279"/>
      <c r="G34" s="249"/>
      <c r="H34" s="179"/>
      <c r="I34" s="177"/>
      <c r="J34" s="177"/>
      <c r="K34" s="177"/>
      <c r="L34" s="177"/>
      <c r="M34" s="178"/>
      <c r="N34" s="257"/>
      <c r="O34" s="178"/>
      <c r="P34" s="178"/>
      <c r="Q34" s="257"/>
      <c r="R34" s="178"/>
      <c r="S34" s="249"/>
      <c r="T34" s="175"/>
      <c r="U34" s="174"/>
      <c r="V34" s="433"/>
      <c r="W34" s="107" t="s">
        <v>316</v>
      </c>
      <c r="X34" s="164" t="s">
        <v>305</v>
      </c>
      <c r="Y34" s="109">
        <v>0</v>
      </c>
      <c r="Z34" s="84"/>
      <c r="AA34" s="85" t="s">
        <v>35</v>
      </c>
      <c r="AB34" s="86">
        <v>1</v>
      </c>
      <c r="AE34" s="85">
        <f>AB34*15</f>
        <v>15</v>
      </c>
    </row>
    <row r="35" spans="2:32" ht="27.75" customHeight="1">
      <c r="B35" s="120" t="s">
        <v>36</v>
      </c>
      <c r="C35" s="121"/>
      <c r="D35" s="240"/>
      <c r="E35" s="274"/>
      <c r="F35" s="240"/>
      <c r="G35" s="247"/>
      <c r="H35" s="39"/>
      <c r="I35" s="29"/>
      <c r="J35" s="177"/>
      <c r="K35" s="174"/>
      <c r="L35" s="177"/>
      <c r="M35" s="30"/>
      <c r="N35" s="117"/>
      <c r="O35" s="30"/>
      <c r="P35" s="178"/>
      <c r="Q35" s="258"/>
      <c r="R35" s="258"/>
      <c r="S35" s="177"/>
      <c r="T35" s="177"/>
      <c r="U35" s="177"/>
      <c r="V35" s="433"/>
      <c r="W35" s="112" t="s">
        <v>12</v>
      </c>
      <c r="X35" s="122"/>
      <c r="Y35" s="109"/>
      <c r="Z35" s="85"/>
      <c r="AC35" s="85">
        <f>SUM(AC30:AC34)</f>
        <v>27.8</v>
      </c>
      <c r="AD35" s="85">
        <f>SUM(AD30:AD34)</f>
        <v>22.5</v>
      </c>
      <c r="AE35" s="85">
        <f>SUM(AE30:AE34)</f>
        <v>114</v>
      </c>
      <c r="AF35" s="85">
        <f>AC35*4+AD35*9+AE35*4</f>
        <v>769.7</v>
      </c>
    </row>
    <row r="36" spans="2:31" ht="27.75" customHeight="1">
      <c r="B36" s="123"/>
      <c r="C36" s="124"/>
      <c r="D36" s="223"/>
      <c r="E36" s="226"/>
      <c r="F36" s="200"/>
      <c r="G36" s="30"/>
      <c r="H36" s="117"/>
      <c r="I36" s="30"/>
      <c r="J36" s="198"/>
      <c r="K36" s="185"/>
      <c r="L36" s="200"/>
      <c r="M36" s="174"/>
      <c r="N36" s="117"/>
      <c r="O36" s="30"/>
      <c r="P36" s="178"/>
      <c r="Q36" s="258"/>
      <c r="R36" s="258"/>
      <c r="S36" s="174"/>
      <c r="T36" s="175"/>
      <c r="U36" s="174"/>
      <c r="V36" s="433"/>
      <c r="W36" s="107" t="s">
        <v>373</v>
      </c>
      <c r="X36" s="118"/>
      <c r="Y36" s="109"/>
      <c r="Z36" s="84"/>
      <c r="AC36" s="125">
        <f>AC35*4/AF35</f>
        <v>0.14447187215798363</v>
      </c>
      <c r="AD36" s="125">
        <f>AD35*9/AF35</f>
        <v>0.26308951539560865</v>
      </c>
      <c r="AE36" s="125">
        <f>AE35*4/AF35</f>
        <v>0.5924386124464076</v>
      </c>
    </row>
    <row r="37" spans="2:32" s="105" customFormat="1" ht="27.75" customHeight="1">
      <c r="B37" s="101">
        <v>9</v>
      </c>
      <c r="C37" s="427"/>
      <c r="D37" s="336" t="str">
        <f>'8-9月菜單'!Q30</f>
        <v>香Q米飯</v>
      </c>
      <c r="E37" s="337" t="s">
        <v>15</v>
      </c>
      <c r="F37" s="194"/>
      <c r="G37" s="194" t="str">
        <f>'8-9月菜單'!Q31</f>
        <v>家鄉雞翅</v>
      </c>
      <c r="H37" s="245" t="s">
        <v>52</v>
      </c>
      <c r="I37" s="341"/>
      <c r="J37" s="345" t="str">
        <f>'8-9月菜單'!Q32</f>
        <v>小捲小炒(海)</v>
      </c>
      <c r="K37" s="342" t="s">
        <v>17</v>
      </c>
      <c r="L37" s="169"/>
      <c r="M37" s="169" t="str">
        <f>'8-9月菜單'!Q33</f>
        <v>茶葉蛋</v>
      </c>
      <c r="N37" s="169" t="s">
        <v>281</v>
      </c>
      <c r="O37" s="169"/>
      <c r="P37" s="169" t="str">
        <f>'8-9月菜單'!Q34</f>
        <v>深色蔬菜 </v>
      </c>
      <c r="Q37" s="169" t="s">
        <v>18</v>
      </c>
      <c r="R37" s="169"/>
      <c r="S37" s="169" t="str">
        <f>'8-9月菜單'!Q35</f>
        <v>味噌湯</v>
      </c>
      <c r="T37" s="169" t="s">
        <v>17</v>
      </c>
      <c r="U37" s="169"/>
      <c r="V37" s="433"/>
      <c r="W37" s="102" t="s">
        <v>7</v>
      </c>
      <c r="X37" s="103" t="s">
        <v>296</v>
      </c>
      <c r="Y37" s="238">
        <v>6</v>
      </c>
      <c r="Z37" s="85"/>
      <c r="AA37" s="85"/>
      <c r="AB37" s="86"/>
      <c r="AC37" s="85" t="s">
        <v>20</v>
      </c>
      <c r="AD37" s="85" t="s">
        <v>21</v>
      </c>
      <c r="AE37" s="85" t="s">
        <v>22</v>
      </c>
      <c r="AF37" s="85" t="s">
        <v>23</v>
      </c>
    </row>
    <row r="38" spans="2:32" ht="27.75" customHeight="1">
      <c r="B38" s="106" t="s">
        <v>8</v>
      </c>
      <c r="C38" s="436"/>
      <c r="D38" s="200" t="s">
        <v>24</v>
      </c>
      <c r="E38" s="30"/>
      <c r="F38" s="30">
        <v>120</v>
      </c>
      <c r="G38" s="30" t="s">
        <v>172</v>
      </c>
      <c r="H38" s="30"/>
      <c r="I38" s="198">
        <v>60</v>
      </c>
      <c r="J38" s="31" t="s">
        <v>351</v>
      </c>
      <c r="K38" s="30"/>
      <c r="L38" s="31">
        <v>45</v>
      </c>
      <c r="M38" s="174" t="s">
        <v>154</v>
      </c>
      <c r="N38" s="174"/>
      <c r="O38" s="174">
        <v>55</v>
      </c>
      <c r="P38" s="174" t="s">
        <v>49</v>
      </c>
      <c r="Q38" s="31"/>
      <c r="R38" s="30">
        <v>110</v>
      </c>
      <c r="S38" s="177" t="s">
        <v>252</v>
      </c>
      <c r="T38" s="174"/>
      <c r="U38" s="177">
        <v>1</v>
      </c>
      <c r="V38" s="433"/>
      <c r="W38" s="107" t="s">
        <v>374</v>
      </c>
      <c r="X38" s="108" t="s">
        <v>299</v>
      </c>
      <c r="Y38" s="148">
        <v>2.9</v>
      </c>
      <c r="Z38" s="84"/>
      <c r="AA38" s="110" t="s">
        <v>26</v>
      </c>
      <c r="AB38" s="86">
        <v>6</v>
      </c>
      <c r="AC38" s="86">
        <f>AB38*2</f>
        <v>12</v>
      </c>
      <c r="AD38" s="86"/>
      <c r="AE38" s="86">
        <f>AB38*15</f>
        <v>90</v>
      </c>
      <c r="AF38" s="86">
        <f>AC38*4+AE38*4</f>
        <v>408</v>
      </c>
    </row>
    <row r="39" spans="2:32" ht="27.75" customHeight="1">
      <c r="B39" s="106">
        <v>18</v>
      </c>
      <c r="C39" s="436"/>
      <c r="D39" s="200"/>
      <c r="E39" s="31"/>
      <c r="F39" s="30"/>
      <c r="G39" s="200"/>
      <c r="H39" s="30"/>
      <c r="I39" s="198"/>
      <c r="J39" s="30" t="s">
        <v>352</v>
      </c>
      <c r="K39" s="31" t="s">
        <v>329</v>
      </c>
      <c r="L39" s="30">
        <v>15</v>
      </c>
      <c r="M39" s="174"/>
      <c r="N39" s="174"/>
      <c r="O39" s="174"/>
      <c r="P39" s="30"/>
      <c r="Q39" s="31"/>
      <c r="R39" s="30"/>
      <c r="S39" s="178" t="s">
        <v>388</v>
      </c>
      <c r="T39" s="177"/>
      <c r="U39" s="177">
        <v>5</v>
      </c>
      <c r="V39" s="433"/>
      <c r="W39" s="112" t="s">
        <v>9</v>
      </c>
      <c r="X39" s="113" t="s">
        <v>300</v>
      </c>
      <c r="Y39" s="148">
        <v>1.7</v>
      </c>
      <c r="Z39" s="85"/>
      <c r="AA39" s="114" t="s">
        <v>28</v>
      </c>
      <c r="AB39" s="86">
        <v>2.3</v>
      </c>
      <c r="AC39" s="115">
        <f>AB39*7</f>
        <v>16.099999999999998</v>
      </c>
      <c r="AD39" s="86">
        <f>AB39*5</f>
        <v>11.5</v>
      </c>
      <c r="AE39" s="86" t="s">
        <v>29</v>
      </c>
      <c r="AF39" s="116">
        <f>AC39*4+AD39*9</f>
        <v>167.89999999999998</v>
      </c>
    </row>
    <row r="40" spans="2:32" ht="27.75" customHeight="1">
      <c r="B40" s="106" t="s">
        <v>10</v>
      </c>
      <c r="C40" s="436"/>
      <c r="D40" s="200"/>
      <c r="E40" s="117"/>
      <c r="F40" s="30"/>
      <c r="G40" s="200"/>
      <c r="H40" s="31"/>
      <c r="I40" s="198"/>
      <c r="J40" s="30" t="s">
        <v>353</v>
      </c>
      <c r="K40" s="31"/>
      <c r="L40" s="30">
        <v>10</v>
      </c>
      <c r="M40" s="177"/>
      <c r="N40" s="177"/>
      <c r="O40" s="177"/>
      <c r="P40" s="246"/>
      <c r="Q40" s="175"/>
      <c r="R40" s="174"/>
      <c r="S40" s="249"/>
      <c r="T40" s="175"/>
      <c r="U40" s="174"/>
      <c r="V40" s="433"/>
      <c r="W40" s="107" t="s">
        <v>323</v>
      </c>
      <c r="X40" s="113" t="s">
        <v>302</v>
      </c>
      <c r="Y40" s="148">
        <v>2.5</v>
      </c>
      <c r="Z40" s="84"/>
      <c r="AA40" s="85" t="s">
        <v>31</v>
      </c>
      <c r="AB40" s="86">
        <v>1.6</v>
      </c>
      <c r="AC40" s="86">
        <f>AB40*1</f>
        <v>1.6</v>
      </c>
      <c r="AD40" s="86" t="s">
        <v>29</v>
      </c>
      <c r="AE40" s="86">
        <f>AB40*5</f>
        <v>8</v>
      </c>
      <c r="AF40" s="86">
        <f>AC40*4+AE40*4</f>
        <v>38.4</v>
      </c>
    </row>
    <row r="41" spans="2:32" ht="27.75" customHeight="1">
      <c r="B41" s="428" t="s">
        <v>32</v>
      </c>
      <c r="C41" s="436"/>
      <c r="D41" s="200"/>
      <c r="E41" s="30"/>
      <c r="F41" s="30"/>
      <c r="G41" s="174"/>
      <c r="H41" s="175"/>
      <c r="I41" s="176"/>
      <c r="J41" s="30" t="s">
        <v>331</v>
      </c>
      <c r="K41" s="31"/>
      <c r="L41" s="30">
        <v>5</v>
      </c>
      <c r="M41" s="174"/>
      <c r="N41" s="175"/>
      <c r="O41" s="174"/>
      <c r="P41" s="174"/>
      <c r="Q41" s="174"/>
      <c r="R41" s="174"/>
      <c r="S41" s="249"/>
      <c r="T41" s="31"/>
      <c r="U41" s="31"/>
      <c r="V41" s="433"/>
      <c r="W41" s="112" t="s">
        <v>11</v>
      </c>
      <c r="X41" s="113" t="s">
        <v>303</v>
      </c>
      <c r="Y41" s="148">
        <f>AB42</f>
        <v>0</v>
      </c>
      <c r="Z41" s="85"/>
      <c r="AA41" s="85" t="s">
        <v>34</v>
      </c>
      <c r="AB41" s="86">
        <v>2.5</v>
      </c>
      <c r="AC41" s="86"/>
      <c r="AD41" s="86">
        <f>AB41*5</f>
        <v>12.5</v>
      </c>
      <c r="AE41" s="86" t="s">
        <v>29</v>
      </c>
      <c r="AF41" s="86">
        <f>AD41*9</f>
        <v>112.5</v>
      </c>
    </row>
    <row r="42" spans="2:31" ht="27.75" customHeight="1">
      <c r="B42" s="428"/>
      <c r="C42" s="436"/>
      <c r="D42" s="200"/>
      <c r="E42" s="117"/>
      <c r="F42" s="30"/>
      <c r="G42" s="174"/>
      <c r="H42" s="174"/>
      <c r="I42" s="176"/>
      <c r="J42" s="284" t="s">
        <v>330</v>
      </c>
      <c r="K42" s="277"/>
      <c r="L42" s="284">
        <v>5</v>
      </c>
      <c r="M42" s="249"/>
      <c r="N42" s="278"/>
      <c r="O42" s="249"/>
      <c r="P42" s="174"/>
      <c r="Q42" s="255"/>
      <c r="R42" s="174"/>
      <c r="S42" s="31"/>
      <c r="T42" s="117"/>
      <c r="U42" s="31"/>
      <c r="V42" s="433"/>
      <c r="W42" s="107" t="s">
        <v>318</v>
      </c>
      <c r="X42" s="164" t="s">
        <v>305</v>
      </c>
      <c r="Y42" s="148">
        <v>0</v>
      </c>
      <c r="Z42" s="84"/>
      <c r="AA42" s="85" t="s">
        <v>35</v>
      </c>
      <c r="AE42" s="85">
        <f>AB42*15</f>
        <v>0</v>
      </c>
    </row>
    <row r="43" spans="2:32" ht="27.75" customHeight="1">
      <c r="B43" s="120" t="s">
        <v>36</v>
      </c>
      <c r="C43" s="187"/>
      <c r="D43" s="200"/>
      <c r="E43" s="30"/>
      <c r="F43" s="30"/>
      <c r="G43" s="30"/>
      <c r="H43" s="30"/>
      <c r="I43" s="198"/>
      <c r="J43" s="312"/>
      <c r="K43" s="343"/>
      <c r="L43" s="178"/>
      <c r="M43" s="174"/>
      <c r="N43" s="174"/>
      <c r="O43" s="174"/>
      <c r="P43" s="178"/>
      <c r="Q43" s="257"/>
      <c r="R43" s="178"/>
      <c r="S43" s="177"/>
      <c r="T43" s="177"/>
      <c r="U43" s="177"/>
      <c r="V43" s="433"/>
      <c r="W43" s="112" t="s">
        <v>12</v>
      </c>
      <c r="X43" s="122"/>
      <c r="Y43" s="148"/>
      <c r="Z43" s="85"/>
      <c r="AC43" s="85">
        <f>SUM(AC38:AC42)</f>
        <v>29.7</v>
      </c>
      <c r="AD43" s="85">
        <f>SUM(AD38:AD42)</f>
        <v>24</v>
      </c>
      <c r="AE43" s="85">
        <f>SUM(AE38:AE42)</f>
        <v>98</v>
      </c>
      <c r="AF43" s="85">
        <f>AC43*4+AD43*9+AE43*4</f>
        <v>726.8</v>
      </c>
    </row>
    <row r="44" spans="2:31" ht="27.75" customHeight="1" thickBot="1">
      <c r="B44" s="149"/>
      <c r="C44" s="84"/>
      <c r="D44" s="338"/>
      <c r="E44" s="339"/>
      <c r="F44" s="267"/>
      <c r="G44" s="338"/>
      <c r="H44" s="267"/>
      <c r="I44" s="340"/>
      <c r="J44" s="346"/>
      <c r="K44" s="344"/>
      <c r="L44" s="178"/>
      <c r="M44" s="151"/>
      <c r="N44" s="150"/>
      <c r="O44" s="151"/>
      <c r="P44" s="178"/>
      <c r="Q44" s="258"/>
      <c r="R44" s="178"/>
      <c r="S44" s="151"/>
      <c r="T44" s="150"/>
      <c r="U44" s="151"/>
      <c r="V44" s="435"/>
      <c r="W44" s="152" t="s">
        <v>375</v>
      </c>
      <c r="X44" s="153"/>
      <c r="Y44" s="154"/>
      <c r="Z44" s="84"/>
      <c r="AC44" s="125">
        <f>AC43*4/AF43</f>
        <v>0.16345624656026417</v>
      </c>
      <c r="AD44" s="125">
        <f>AD43*9/AF43</f>
        <v>0.2971931755641167</v>
      </c>
      <c r="AE44" s="125">
        <f>AE43*4/AF43</f>
        <v>0.5393505778756192</v>
      </c>
    </row>
    <row r="45" spans="2:32" s="158" customFormat="1" ht="21.75" customHeight="1">
      <c r="B45" s="155"/>
      <c r="C45" s="85"/>
      <c r="D45" s="111"/>
      <c r="E45" s="156"/>
      <c r="F45" s="111"/>
      <c r="G45" s="111"/>
      <c r="H45" s="156"/>
      <c r="I45" s="111"/>
      <c r="J45" s="430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157"/>
      <c r="AA45" s="141"/>
      <c r="AB45" s="135"/>
      <c r="AC45" s="141"/>
      <c r="AD45" s="141"/>
      <c r="AE45" s="141"/>
      <c r="AF45" s="141"/>
    </row>
    <row r="46" ht="20.25">
      <c r="Y46" s="161"/>
    </row>
    <row r="47" ht="20.25">
      <c r="Y47" s="161"/>
    </row>
  </sheetData>
  <sheetProtection/>
  <mergeCells count="14">
    <mergeCell ref="B1:Y1"/>
    <mergeCell ref="B2:G2"/>
    <mergeCell ref="C5:C10"/>
    <mergeCell ref="B9:B10"/>
    <mergeCell ref="V5:V44"/>
    <mergeCell ref="J45:Y45"/>
    <mergeCell ref="C13:C18"/>
    <mergeCell ref="B17:B18"/>
    <mergeCell ref="B25:B26"/>
    <mergeCell ref="B33:B34"/>
    <mergeCell ref="C37:C42"/>
    <mergeCell ref="B41:B42"/>
    <mergeCell ref="C29:C34"/>
    <mergeCell ref="C21:C26"/>
  </mergeCells>
  <printOptions/>
  <pageMargins left="1.23" right="0.17" top="0.18" bottom="0.17" header="0.5" footer="0.23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5"/>
  <sheetViews>
    <sheetView zoomScale="60" zoomScaleNormal="60" zoomScalePageLayoutView="0" workbookViewId="0" topLeftCell="A22">
      <selection activeCell="K22" sqref="K22"/>
    </sheetView>
  </sheetViews>
  <sheetFormatPr defaultColWidth="9.00390625" defaultRowHeight="16.5"/>
  <cols>
    <col min="1" max="1" width="1.875" style="34" customWidth="1"/>
    <col min="2" max="2" width="4.875" style="62" customWidth="1"/>
    <col min="3" max="3" width="0" style="34" hidden="1" customWidth="1"/>
    <col min="4" max="4" width="18.625" style="34" customWidth="1"/>
    <col min="5" max="5" width="5.625" style="63" customWidth="1"/>
    <col min="6" max="6" width="9.625" style="34" customWidth="1"/>
    <col min="7" max="7" width="18.625" style="34" customWidth="1"/>
    <col min="8" max="8" width="5.625" style="63" customWidth="1"/>
    <col min="9" max="9" width="9.625" style="34" customWidth="1"/>
    <col min="10" max="10" width="18.625" style="34" customWidth="1"/>
    <col min="11" max="11" width="5.625" style="63" customWidth="1"/>
    <col min="12" max="12" width="9.625" style="34" customWidth="1"/>
    <col min="13" max="13" width="18.625" style="34" customWidth="1"/>
    <col min="14" max="14" width="5.625" style="63" customWidth="1"/>
    <col min="15" max="15" width="9.625" style="34" customWidth="1"/>
    <col min="16" max="16" width="18.625" style="34" customWidth="1"/>
    <col min="17" max="17" width="5.625" style="63" customWidth="1"/>
    <col min="18" max="18" width="9.625" style="34" customWidth="1"/>
    <col min="19" max="19" width="18.625" style="34" customWidth="1"/>
    <col min="20" max="20" width="5.625" style="63" customWidth="1"/>
    <col min="21" max="21" width="9.625" style="34" customWidth="1"/>
    <col min="22" max="22" width="12.125" style="69" customWidth="1"/>
    <col min="23" max="23" width="11.75390625" style="67" customWidth="1"/>
    <col min="24" max="24" width="11.25390625" style="160" customWidth="1"/>
    <col min="25" max="25" width="6.625" style="70" customWidth="1"/>
    <col min="26" max="26" width="6.625" style="34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4" customWidth="1"/>
  </cols>
  <sheetData>
    <row r="1" spans="2:28" s="2" customFormat="1" ht="38.25">
      <c r="B1" s="424" t="s">
        <v>416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1"/>
      <c r="AB1" s="3"/>
    </row>
    <row r="2" spans="2:28" s="2" customFormat="1" ht="16.5" customHeight="1">
      <c r="B2" s="437"/>
      <c r="C2" s="438"/>
      <c r="D2" s="438"/>
      <c r="E2" s="438"/>
      <c r="F2" s="438"/>
      <c r="G2" s="43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7"/>
      <c r="Y2" s="6"/>
      <c r="Z2" s="1"/>
      <c r="AB2" s="3"/>
    </row>
    <row r="3" spans="2:28" s="2" customFormat="1" ht="31.5" customHeight="1" thickBot="1">
      <c r="B3" s="165" t="s">
        <v>43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2"/>
      <c r="Y3" s="11"/>
      <c r="Z3" s="12"/>
      <c r="AB3" s="3"/>
    </row>
    <row r="4" spans="2:32" s="22" customFormat="1" ht="43.5">
      <c r="B4" s="13" t="s">
        <v>0</v>
      </c>
      <c r="C4" s="14" t="s">
        <v>1</v>
      </c>
      <c r="D4" s="15" t="s">
        <v>2</v>
      </c>
      <c r="E4" s="90" t="s">
        <v>41</v>
      </c>
      <c r="F4" s="15"/>
      <c r="G4" s="15" t="s">
        <v>3</v>
      </c>
      <c r="H4" s="90" t="s">
        <v>41</v>
      </c>
      <c r="I4" s="15"/>
      <c r="J4" s="15" t="s">
        <v>4</v>
      </c>
      <c r="K4" s="90" t="s">
        <v>41</v>
      </c>
      <c r="L4" s="16"/>
      <c r="M4" s="15" t="s">
        <v>4</v>
      </c>
      <c r="N4" s="90" t="s">
        <v>41</v>
      </c>
      <c r="O4" s="15"/>
      <c r="P4" s="15" t="s">
        <v>4</v>
      </c>
      <c r="Q4" s="90" t="s">
        <v>41</v>
      </c>
      <c r="R4" s="15"/>
      <c r="S4" s="17" t="s">
        <v>5</v>
      </c>
      <c r="T4" s="90" t="s">
        <v>41</v>
      </c>
      <c r="U4" s="15"/>
      <c r="V4" s="93" t="s">
        <v>44</v>
      </c>
      <c r="W4" s="18" t="s">
        <v>6</v>
      </c>
      <c r="X4" s="94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9</v>
      </c>
      <c r="C5" s="439"/>
      <c r="D5" s="171" t="str">
        <f>'8-9月菜單'!A39</f>
        <v>香Q米飯</v>
      </c>
      <c r="E5" s="171" t="s">
        <v>15</v>
      </c>
      <c r="F5" s="170" t="s">
        <v>16</v>
      </c>
      <c r="G5" s="171" t="str">
        <f>'8-9月菜單'!A40</f>
        <v>  和風雞腿  </v>
      </c>
      <c r="H5" s="171" t="s">
        <v>52</v>
      </c>
      <c r="I5" s="170" t="s">
        <v>16</v>
      </c>
      <c r="J5" s="171" t="str">
        <f>'8-9月菜單'!A41</f>
        <v> 香菇鳥蛋燴燒</v>
      </c>
      <c r="K5" s="171" t="s">
        <v>165</v>
      </c>
      <c r="L5" s="170" t="s">
        <v>16</v>
      </c>
      <c r="M5" s="171" t="str">
        <f>'8-9月菜單'!A42</f>
        <v>  一品蒸餃(冷)</v>
      </c>
      <c r="N5" s="171" t="s">
        <v>355</v>
      </c>
      <c r="O5" s="170" t="s">
        <v>16</v>
      </c>
      <c r="P5" s="171" t="str">
        <f>'8-9月菜單'!A43</f>
        <v>淺色蔬菜 </v>
      </c>
      <c r="Q5" s="171" t="s">
        <v>18</v>
      </c>
      <c r="R5" s="170" t="s">
        <v>16</v>
      </c>
      <c r="S5" s="171" t="str">
        <f>'8-9月菜單'!A44</f>
        <v>  麵線羹湯(芡) </v>
      </c>
      <c r="T5" s="171" t="s">
        <v>60</v>
      </c>
      <c r="U5" s="170" t="s">
        <v>16</v>
      </c>
      <c r="V5" s="432" t="s">
        <v>125</v>
      </c>
      <c r="W5" s="24" t="s">
        <v>7</v>
      </c>
      <c r="X5" s="103" t="s">
        <v>296</v>
      </c>
      <c r="Y5" s="25">
        <v>6.5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7" t="s">
        <v>8</v>
      </c>
      <c r="C6" s="439"/>
      <c r="D6" s="28" t="s">
        <v>90</v>
      </c>
      <c r="E6" s="28"/>
      <c r="F6" s="28">
        <v>120</v>
      </c>
      <c r="G6" s="178" t="s">
        <v>327</v>
      </c>
      <c r="H6" s="178"/>
      <c r="I6" s="178">
        <v>60</v>
      </c>
      <c r="J6" s="29" t="s">
        <v>119</v>
      </c>
      <c r="K6" s="29"/>
      <c r="L6" s="29">
        <v>10</v>
      </c>
      <c r="M6" s="31" t="s">
        <v>356</v>
      </c>
      <c r="N6" s="177" t="s">
        <v>177</v>
      </c>
      <c r="O6" s="30">
        <v>30</v>
      </c>
      <c r="P6" s="29" t="s">
        <v>83</v>
      </c>
      <c r="Q6" s="29"/>
      <c r="R6" s="29">
        <v>110</v>
      </c>
      <c r="S6" s="31" t="s">
        <v>120</v>
      </c>
      <c r="T6" s="30"/>
      <c r="U6" s="30">
        <v>5</v>
      </c>
      <c r="V6" s="433"/>
      <c r="W6" s="32" t="s">
        <v>292</v>
      </c>
      <c r="X6" s="108" t="s">
        <v>299</v>
      </c>
      <c r="Y6" s="33">
        <v>2.4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21</v>
      </c>
      <c r="C7" s="439"/>
      <c r="D7" s="31"/>
      <c r="E7" s="31"/>
      <c r="F7" s="31"/>
      <c r="G7" s="30"/>
      <c r="H7" s="28"/>
      <c r="I7" s="30"/>
      <c r="J7" s="29" t="s">
        <v>112</v>
      </c>
      <c r="K7" s="29"/>
      <c r="L7" s="29">
        <v>30</v>
      </c>
      <c r="M7" s="31"/>
      <c r="N7" s="29"/>
      <c r="O7" s="30"/>
      <c r="P7" s="177"/>
      <c r="Q7" s="177"/>
      <c r="R7" s="177"/>
      <c r="S7" s="31" t="s">
        <v>93</v>
      </c>
      <c r="T7" s="30"/>
      <c r="U7" s="30">
        <v>15</v>
      </c>
      <c r="V7" s="433"/>
      <c r="W7" s="35" t="s">
        <v>9</v>
      </c>
      <c r="X7" s="113" t="s">
        <v>300</v>
      </c>
      <c r="Y7" s="33">
        <v>1.8</v>
      </c>
      <c r="Z7" s="2"/>
      <c r="AA7" s="36" t="s">
        <v>28</v>
      </c>
      <c r="AB7" s="3">
        <v>2</v>
      </c>
      <c r="AC7" s="37">
        <f>AB7*7</f>
        <v>14</v>
      </c>
      <c r="AD7" s="3">
        <f>AB7*5</f>
        <v>10</v>
      </c>
      <c r="AE7" s="3" t="s">
        <v>29</v>
      </c>
      <c r="AF7" s="38">
        <f>AC7*4+AD7*9</f>
        <v>146</v>
      </c>
    </row>
    <row r="8" spans="2:32" ht="27.75" customHeight="1">
      <c r="B8" s="27" t="s">
        <v>10</v>
      </c>
      <c r="C8" s="439"/>
      <c r="D8" s="178"/>
      <c r="E8" s="178"/>
      <c r="F8" s="178"/>
      <c r="G8" s="29"/>
      <c r="H8" s="39"/>
      <c r="I8" s="29"/>
      <c r="J8" s="29" t="s">
        <v>96</v>
      </c>
      <c r="K8" s="39"/>
      <c r="L8" s="29">
        <v>10</v>
      </c>
      <c r="M8" s="31"/>
      <c r="N8" s="39"/>
      <c r="O8" s="30"/>
      <c r="P8" s="174"/>
      <c r="Q8" s="174"/>
      <c r="R8" s="174"/>
      <c r="S8" s="177" t="s">
        <v>103</v>
      </c>
      <c r="T8" s="39"/>
      <c r="U8" s="29">
        <v>2</v>
      </c>
      <c r="V8" s="433"/>
      <c r="W8" s="32" t="s">
        <v>310</v>
      </c>
      <c r="X8" s="113" t="s">
        <v>302</v>
      </c>
      <c r="Y8" s="33">
        <v>2.7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441" t="s">
        <v>37</v>
      </c>
      <c r="C9" s="439"/>
      <c r="D9" s="178"/>
      <c r="E9" s="178"/>
      <c r="F9" s="178"/>
      <c r="G9" s="249"/>
      <c r="H9" s="39"/>
      <c r="I9" s="29"/>
      <c r="J9" s="178" t="s">
        <v>173</v>
      </c>
      <c r="K9" s="257"/>
      <c r="L9" s="178">
        <v>20</v>
      </c>
      <c r="M9" s="284"/>
      <c r="N9" s="277"/>
      <c r="O9" s="284"/>
      <c r="P9" s="249"/>
      <c r="Q9" s="174"/>
      <c r="R9" s="174"/>
      <c r="S9" s="178" t="s">
        <v>116</v>
      </c>
      <c r="T9" s="277"/>
      <c r="U9" s="284">
        <v>3</v>
      </c>
      <c r="V9" s="433"/>
      <c r="W9" s="35" t="s">
        <v>11</v>
      </c>
      <c r="X9" s="113" t="s">
        <v>303</v>
      </c>
      <c r="Y9" s="33">
        <f>AB10</f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441"/>
      <c r="C10" s="440"/>
      <c r="D10" s="178"/>
      <c r="E10" s="257"/>
      <c r="F10" s="178"/>
      <c r="G10" s="247"/>
      <c r="H10" s="178"/>
      <c r="I10" s="178"/>
      <c r="J10" s="249"/>
      <c r="K10" s="283"/>
      <c r="L10" s="249"/>
      <c r="M10" s="248"/>
      <c r="N10" s="39"/>
      <c r="O10" s="30"/>
      <c r="P10" s="249"/>
      <c r="Q10" s="175"/>
      <c r="R10" s="174"/>
      <c r="S10" s="248"/>
      <c r="T10" s="254"/>
      <c r="U10" s="247"/>
      <c r="V10" s="433"/>
      <c r="W10" s="32" t="s">
        <v>376</v>
      </c>
      <c r="X10" s="164" t="s">
        <v>305</v>
      </c>
      <c r="Y10" s="40">
        <v>0</v>
      </c>
      <c r="Z10" s="12"/>
      <c r="AA10" s="2" t="s">
        <v>35</v>
      </c>
      <c r="AE10" s="2">
        <f>AB10*15</f>
        <v>0</v>
      </c>
    </row>
    <row r="11" spans="2:32" ht="27.75" customHeight="1">
      <c r="B11" s="41" t="s">
        <v>36</v>
      </c>
      <c r="C11" s="42"/>
      <c r="D11" s="28"/>
      <c r="E11" s="39"/>
      <c r="F11" s="28"/>
      <c r="G11" s="29"/>
      <c r="H11" s="29"/>
      <c r="I11" s="29"/>
      <c r="J11" s="249"/>
      <c r="K11" s="283"/>
      <c r="L11" s="249"/>
      <c r="M11" s="174"/>
      <c r="N11" s="174"/>
      <c r="O11" s="174"/>
      <c r="P11" s="249"/>
      <c r="Q11" s="175"/>
      <c r="R11" s="174"/>
      <c r="S11" s="29"/>
      <c r="T11" s="39"/>
      <c r="U11" s="29"/>
      <c r="V11" s="433"/>
      <c r="W11" s="35" t="s">
        <v>12</v>
      </c>
      <c r="X11" s="122"/>
      <c r="Y11" s="3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3"/>
      <c r="C12" s="44"/>
      <c r="D12" s="39"/>
      <c r="E12" s="39"/>
      <c r="F12" s="29"/>
      <c r="G12" s="29"/>
      <c r="H12" s="39"/>
      <c r="I12" s="29"/>
      <c r="J12" s="249"/>
      <c r="K12" s="249"/>
      <c r="L12" s="249"/>
      <c r="M12" s="30"/>
      <c r="N12" s="39"/>
      <c r="O12" s="30"/>
      <c r="P12" s="29"/>
      <c r="Q12" s="39"/>
      <c r="R12" s="29"/>
      <c r="S12" s="29"/>
      <c r="T12" s="39"/>
      <c r="U12" s="29"/>
      <c r="V12" s="433"/>
      <c r="W12" s="32" t="s">
        <v>377</v>
      </c>
      <c r="X12" s="130"/>
      <c r="Y12" s="40"/>
      <c r="Z12" s="12"/>
      <c r="AC12" s="45">
        <f>AC11*4/AF11</f>
        <v>0.15658362989323843</v>
      </c>
      <c r="AD12" s="45">
        <f>AD11*9/AF11</f>
        <v>0.28825622775800713</v>
      </c>
      <c r="AE12" s="45">
        <f>AE11*4/AF11</f>
        <v>0.5551601423487544</v>
      </c>
    </row>
    <row r="13" spans="2:32" s="26" customFormat="1" ht="27.75" customHeight="1">
      <c r="B13" s="23">
        <v>9</v>
      </c>
      <c r="C13" s="439"/>
      <c r="D13" s="171" t="str">
        <f>'8-9月菜單'!E39</f>
        <v>燕麥Q飯</v>
      </c>
      <c r="E13" s="171" t="s">
        <v>15</v>
      </c>
      <c r="F13" s="204"/>
      <c r="G13" s="358" t="str">
        <f>'8-9月菜單'!E40</f>
        <v> 瓜仔燒丁(醃)</v>
      </c>
      <c r="H13" s="357" t="s">
        <v>69</v>
      </c>
      <c r="I13" s="242"/>
      <c r="J13" s="171" t="str">
        <f>'8-9月菜單'!E41</f>
        <v>台式公仔麵 </v>
      </c>
      <c r="K13" s="171" t="s">
        <v>17</v>
      </c>
      <c r="L13" s="171"/>
      <c r="M13" s="204" t="str">
        <f>'8-9月菜單'!E42</f>
        <v> 一品香腸(加)  </v>
      </c>
      <c r="N13" s="212" t="s">
        <v>357</v>
      </c>
      <c r="O13" s="209"/>
      <c r="P13" s="171" t="str">
        <f>'8-9月菜單'!E43</f>
        <v>深色蔬菜</v>
      </c>
      <c r="Q13" s="171" t="s">
        <v>18</v>
      </c>
      <c r="R13" s="171"/>
      <c r="S13" s="171" t="str">
        <f>'8-9月菜單'!E44</f>
        <v>玉米蛋花湯</v>
      </c>
      <c r="T13" s="232" t="s">
        <v>17</v>
      </c>
      <c r="U13" s="171"/>
      <c r="V13" s="433"/>
      <c r="W13" s="24" t="s">
        <v>7</v>
      </c>
      <c r="X13" s="103" t="s">
        <v>296</v>
      </c>
      <c r="Y13" s="25">
        <v>6.7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7" t="s">
        <v>8</v>
      </c>
      <c r="C14" s="439"/>
      <c r="D14" s="29" t="s">
        <v>130</v>
      </c>
      <c r="E14" s="29"/>
      <c r="F14" s="174">
        <v>80</v>
      </c>
      <c r="G14" s="30" t="s">
        <v>271</v>
      </c>
      <c r="H14" s="28"/>
      <c r="I14" s="30">
        <v>55</v>
      </c>
      <c r="J14" s="177" t="s">
        <v>333</v>
      </c>
      <c r="K14" s="177"/>
      <c r="L14" s="177">
        <v>10</v>
      </c>
      <c r="M14" s="174" t="s">
        <v>261</v>
      </c>
      <c r="N14" s="174" t="s">
        <v>139</v>
      </c>
      <c r="O14" s="174">
        <v>40</v>
      </c>
      <c r="P14" s="29" t="s">
        <v>84</v>
      </c>
      <c r="Q14" s="29"/>
      <c r="R14" s="29">
        <v>110</v>
      </c>
      <c r="S14" s="28" t="s">
        <v>92</v>
      </c>
      <c r="T14" s="30"/>
      <c r="U14" s="29">
        <v>20</v>
      </c>
      <c r="V14" s="433"/>
      <c r="W14" s="32" t="s">
        <v>309</v>
      </c>
      <c r="X14" s="108" t="s">
        <v>299</v>
      </c>
      <c r="Y14" s="33">
        <v>2.7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22</v>
      </c>
      <c r="C15" s="439"/>
      <c r="D15" s="29" t="s">
        <v>161</v>
      </c>
      <c r="E15" s="29"/>
      <c r="F15" s="177">
        <v>40</v>
      </c>
      <c r="G15" s="30" t="s">
        <v>162</v>
      </c>
      <c r="H15" s="28" t="s">
        <v>153</v>
      </c>
      <c r="I15" s="30">
        <v>10</v>
      </c>
      <c r="J15" s="177" t="s">
        <v>137</v>
      </c>
      <c r="K15" s="177"/>
      <c r="L15" s="177">
        <v>8</v>
      </c>
      <c r="M15" s="174"/>
      <c r="N15" s="175"/>
      <c r="O15" s="174"/>
      <c r="P15" s="29"/>
      <c r="Q15" s="29"/>
      <c r="R15" s="29"/>
      <c r="S15" s="28" t="s">
        <v>100</v>
      </c>
      <c r="T15" s="29"/>
      <c r="U15" s="29">
        <v>10</v>
      </c>
      <c r="V15" s="433"/>
      <c r="W15" s="35" t="s">
        <v>9</v>
      </c>
      <c r="X15" s="113" t="s">
        <v>300</v>
      </c>
      <c r="Y15" s="33">
        <v>1.8</v>
      </c>
      <c r="Z15" s="2"/>
      <c r="AA15" s="36" t="s">
        <v>28</v>
      </c>
      <c r="AB15" s="3">
        <v>2.2</v>
      </c>
      <c r="AC15" s="37">
        <f>AB15*7</f>
        <v>15.400000000000002</v>
      </c>
      <c r="AD15" s="3">
        <f>AB15*5</f>
        <v>11</v>
      </c>
      <c r="AE15" s="3" t="s">
        <v>29</v>
      </c>
      <c r="AF15" s="38">
        <f>AC15*4+AD15*9</f>
        <v>160.60000000000002</v>
      </c>
    </row>
    <row r="16" spans="2:32" ht="27.75" customHeight="1">
      <c r="B16" s="27" t="s">
        <v>10</v>
      </c>
      <c r="C16" s="439"/>
      <c r="D16" s="39"/>
      <c r="E16" s="39"/>
      <c r="F16" s="29"/>
      <c r="G16" s="30" t="s">
        <v>163</v>
      </c>
      <c r="H16" s="117"/>
      <c r="I16" s="30">
        <v>5</v>
      </c>
      <c r="J16" s="174" t="s">
        <v>146</v>
      </c>
      <c r="K16" s="179"/>
      <c r="L16" s="174">
        <v>30</v>
      </c>
      <c r="M16" s="177"/>
      <c r="N16" s="177"/>
      <c r="O16" s="177"/>
      <c r="P16" s="174"/>
      <c r="Q16" s="175"/>
      <c r="R16" s="174"/>
      <c r="S16" s="28" t="s">
        <v>118</v>
      </c>
      <c r="T16" s="39"/>
      <c r="U16" s="29">
        <v>5</v>
      </c>
      <c r="V16" s="433"/>
      <c r="W16" s="32" t="s">
        <v>310</v>
      </c>
      <c r="X16" s="113" t="s">
        <v>302</v>
      </c>
      <c r="Y16" s="33">
        <v>2.5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441" t="s">
        <v>38</v>
      </c>
      <c r="C17" s="439"/>
      <c r="D17" s="39"/>
      <c r="E17" s="39"/>
      <c r="F17" s="29"/>
      <c r="G17" s="174" t="s">
        <v>171</v>
      </c>
      <c r="H17" s="174"/>
      <c r="I17" s="174">
        <v>8</v>
      </c>
      <c r="J17" s="174" t="s">
        <v>132</v>
      </c>
      <c r="K17" s="174"/>
      <c r="L17" s="174">
        <v>10</v>
      </c>
      <c r="M17" s="177"/>
      <c r="N17" s="177"/>
      <c r="O17" s="177"/>
      <c r="P17" s="174"/>
      <c r="Q17" s="174"/>
      <c r="R17" s="174"/>
      <c r="S17" s="176" t="s">
        <v>96</v>
      </c>
      <c r="T17" s="195"/>
      <c r="U17" s="186">
        <v>10</v>
      </c>
      <c r="V17" s="433"/>
      <c r="W17" s="35" t="s">
        <v>11</v>
      </c>
      <c r="X17" s="113" t="s">
        <v>303</v>
      </c>
      <c r="Y17" s="33">
        <v>0</v>
      </c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441"/>
      <c r="C18" s="439"/>
      <c r="D18" s="39"/>
      <c r="E18" s="39"/>
      <c r="F18" s="29"/>
      <c r="G18" s="249"/>
      <c r="H18" s="177"/>
      <c r="I18" s="177"/>
      <c r="J18" s="177"/>
      <c r="K18" s="174"/>
      <c r="L18" s="177"/>
      <c r="M18" s="174"/>
      <c r="N18" s="174"/>
      <c r="O18" s="174"/>
      <c r="P18" s="174"/>
      <c r="Q18" s="174"/>
      <c r="R18" s="174"/>
      <c r="S18" s="28"/>
      <c r="T18" s="39"/>
      <c r="U18" s="29"/>
      <c r="V18" s="433"/>
      <c r="W18" s="32" t="s">
        <v>322</v>
      </c>
      <c r="X18" s="164" t="s">
        <v>305</v>
      </c>
      <c r="Y18" s="40">
        <v>0</v>
      </c>
      <c r="Z18" s="12"/>
      <c r="AA18" s="2" t="s">
        <v>35</v>
      </c>
      <c r="AB18" s="3">
        <v>1</v>
      </c>
      <c r="AE18" s="2">
        <f>AB18*15</f>
        <v>15</v>
      </c>
    </row>
    <row r="19" spans="2:32" ht="27.75" customHeight="1">
      <c r="B19" s="41" t="s">
        <v>36</v>
      </c>
      <c r="C19" s="42"/>
      <c r="D19" s="39"/>
      <c r="E19" s="39"/>
      <c r="F19" s="206"/>
      <c r="G19" s="174"/>
      <c r="H19" s="179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206"/>
      <c r="T19" s="217"/>
      <c r="U19" s="183"/>
      <c r="V19" s="433"/>
      <c r="W19" s="35" t="s">
        <v>12</v>
      </c>
      <c r="X19" s="122"/>
      <c r="Y19" s="3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3"/>
      <c r="C20" s="44"/>
      <c r="D20" s="39"/>
      <c r="E20" s="39"/>
      <c r="F20" s="206"/>
      <c r="G20" s="174"/>
      <c r="H20" s="174"/>
      <c r="I20" s="174"/>
      <c r="J20" s="174"/>
      <c r="K20" s="175"/>
      <c r="L20" s="174"/>
      <c r="N20" s="216"/>
      <c r="P20" s="174"/>
      <c r="Q20" s="174"/>
      <c r="R20" s="174"/>
      <c r="S20" s="207"/>
      <c r="T20" s="218"/>
      <c r="U20" s="183"/>
      <c r="V20" s="433"/>
      <c r="W20" s="32" t="s">
        <v>378</v>
      </c>
      <c r="X20" s="118"/>
      <c r="Y20" s="40"/>
      <c r="Z20" s="12"/>
      <c r="AC20" s="45">
        <f>AC19*4/AF19</f>
        <v>0.14881334188582426</v>
      </c>
      <c r="AD20" s="45">
        <f>AD19*9/AF19</f>
        <v>0.27132777421423987</v>
      </c>
      <c r="AE20" s="45">
        <f>AE19*4/AF19</f>
        <v>0.5798588838999359</v>
      </c>
    </row>
    <row r="21" spans="2:32" s="26" customFormat="1" ht="27.75" customHeight="1">
      <c r="B21" s="47">
        <v>9</v>
      </c>
      <c r="C21" s="440"/>
      <c r="D21" s="304" t="str">
        <f>'8-9月菜單'!I39</f>
        <v>特製拌麵</v>
      </c>
      <c r="E21" s="232" t="s">
        <v>284</v>
      </c>
      <c r="F21" s="306"/>
      <c r="G21" s="307" t="str">
        <f>'8-9月菜單'!I40</f>
        <v> 家鄉雞排(炸)  </v>
      </c>
      <c r="H21" s="305" t="s">
        <v>57</v>
      </c>
      <c r="I21" s="308"/>
      <c r="J21" s="309" t="str">
        <f>'8-9月菜單'!I41</f>
        <v>  可可醬格子烤餅</v>
      </c>
      <c r="K21" s="305" t="s">
        <v>423</v>
      </c>
      <c r="L21" s="305"/>
      <c r="M21" s="306" t="str">
        <f>'8-9月菜單'!I42</f>
        <v>起士熱狗(加)</v>
      </c>
      <c r="N21" s="310" t="s">
        <v>283</v>
      </c>
      <c r="O21" s="311"/>
      <c r="P21" s="209" t="str">
        <f>'8-9月菜單'!I43</f>
        <v>深色蔬菜</v>
      </c>
      <c r="Q21" s="171" t="s">
        <v>51</v>
      </c>
      <c r="R21" s="171"/>
      <c r="S21" s="171" t="str">
        <f>'8-9月菜單'!I44</f>
        <v>時蔬豆腐鴨湯(豆)</v>
      </c>
      <c r="T21" s="222" t="s">
        <v>17</v>
      </c>
      <c r="U21" s="171"/>
      <c r="V21" s="434"/>
      <c r="W21" s="24" t="s">
        <v>7</v>
      </c>
      <c r="X21" s="103" t="s">
        <v>296</v>
      </c>
      <c r="Y21" s="25">
        <v>6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50" customFormat="1" ht="27.75" customHeight="1">
      <c r="B22" s="48" t="s">
        <v>8</v>
      </c>
      <c r="C22" s="439"/>
      <c r="D22" s="29" t="s">
        <v>144</v>
      </c>
      <c r="E22" s="29"/>
      <c r="F22" s="29">
        <v>165</v>
      </c>
      <c r="G22" s="30" t="s">
        <v>354</v>
      </c>
      <c r="H22" s="30"/>
      <c r="I22" s="30">
        <v>60</v>
      </c>
      <c r="J22" s="174" t="s">
        <v>420</v>
      </c>
      <c r="K22" s="177" t="s">
        <v>421</v>
      </c>
      <c r="L22" s="174">
        <v>30</v>
      </c>
      <c r="M22" s="174" t="s">
        <v>358</v>
      </c>
      <c r="N22" s="292" t="s">
        <v>139</v>
      </c>
      <c r="O22" s="180">
        <v>30</v>
      </c>
      <c r="P22" s="29" t="s">
        <v>84</v>
      </c>
      <c r="Q22" s="29"/>
      <c r="R22" s="29">
        <v>110</v>
      </c>
      <c r="S22" s="29" t="s">
        <v>104</v>
      </c>
      <c r="T22" s="29" t="s">
        <v>97</v>
      </c>
      <c r="U22" s="29">
        <v>10</v>
      </c>
      <c r="V22" s="434"/>
      <c r="W22" s="32" t="s">
        <v>320</v>
      </c>
      <c r="X22" s="108" t="s">
        <v>299</v>
      </c>
      <c r="Y22" s="33">
        <v>2.7</v>
      </c>
      <c r="Z22" s="49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0" customFormat="1" ht="27.75" customHeight="1">
      <c r="B23" s="48">
        <v>23</v>
      </c>
      <c r="C23" s="439"/>
      <c r="D23" s="29" t="s">
        <v>134</v>
      </c>
      <c r="E23" s="29"/>
      <c r="F23" s="29">
        <v>15</v>
      </c>
      <c r="G23" s="174" t="s">
        <v>267</v>
      </c>
      <c r="H23" s="174"/>
      <c r="I23" s="174">
        <v>10</v>
      </c>
      <c r="J23" s="174" t="s">
        <v>422</v>
      </c>
      <c r="K23" s="177"/>
      <c r="L23" s="174"/>
      <c r="M23" s="184" t="s">
        <v>350</v>
      </c>
      <c r="N23" s="184"/>
      <c r="O23" s="180">
        <v>15</v>
      </c>
      <c r="P23" s="29"/>
      <c r="Q23" s="29"/>
      <c r="R23" s="29"/>
      <c r="S23" s="29" t="s">
        <v>93</v>
      </c>
      <c r="T23" s="29"/>
      <c r="U23" s="29">
        <v>25</v>
      </c>
      <c r="V23" s="434"/>
      <c r="W23" s="35" t="s">
        <v>9</v>
      </c>
      <c r="X23" s="113" t="s">
        <v>300</v>
      </c>
      <c r="Y23" s="33">
        <v>1.75</v>
      </c>
      <c r="Z23" s="51"/>
      <c r="AA23" s="36" t="s">
        <v>28</v>
      </c>
      <c r="AB23" s="3">
        <v>2</v>
      </c>
      <c r="AC23" s="37">
        <f>AB23*7</f>
        <v>14</v>
      </c>
      <c r="AD23" s="3">
        <f>AB23*5</f>
        <v>10</v>
      </c>
      <c r="AE23" s="3" t="s">
        <v>29</v>
      </c>
      <c r="AF23" s="38">
        <f>AC23*4+AD23*9</f>
        <v>146</v>
      </c>
    </row>
    <row r="24" spans="2:32" s="50" customFormat="1" ht="27.75" customHeight="1">
      <c r="B24" s="48" t="s">
        <v>10</v>
      </c>
      <c r="C24" s="439"/>
      <c r="D24" s="29" t="s">
        <v>132</v>
      </c>
      <c r="E24" s="39"/>
      <c r="F24" s="29">
        <v>5</v>
      </c>
      <c r="G24" s="174"/>
      <c r="H24" s="175"/>
      <c r="I24" s="174"/>
      <c r="J24" s="174"/>
      <c r="K24" s="175"/>
      <c r="L24" s="174"/>
      <c r="M24" s="184"/>
      <c r="N24" s="195"/>
      <c r="O24" s="180"/>
      <c r="P24" s="174"/>
      <c r="Q24" s="175"/>
      <c r="R24" s="174"/>
      <c r="S24" s="28" t="s">
        <v>109</v>
      </c>
      <c r="T24" s="39"/>
      <c r="U24" s="29">
        <v>2</v>
      </c>
      <c r="V24" s="434"/>
      <c r="W24" s="32" t="s">
        <v>379</v>
      </c>
      <c r="X24" s="113" t="s">
        <v>302</v>
      </c>
      <c r="Y24" s="33">
        <v>2.7</v>
      </c>
      <c r="Z24" s="49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50" customFormat="1" ht="27.75" customHeight="1">
      <c r="B25" s="444" t="s">
        <v>39</v>
      </c>
      <c r="C25" s="439"/>
      <c r="D25" s="29" t="s">
        <v>48</v>
      </c>
      <c r="E25" s="39"/>
      <c r="F25" s="29">
        <v>5</v>
      </c>
      <c r="G25" s="29"/>
      <c r="H25" s="29"/>
      <c r="I25" s="29"/>
      <c r="J25" s="174"/>
      <c r="K25" s="174"/>
      <c r="L25" s="174"/>
      <c r="M25" s="174"/>
      <c r="N25" s="175"/>
      <c r="O25" s="174"/>
      <c r="P25" s="174"/>
      <c r="Q25" s="174"/>
      <c r="R25" s="174"/>
      <c r="S25" s="29"/>
      <c r="T25" s="39"/>
      <c r="U25" s="29"/>
      <c r="V25" s="434"/>
      <c r="W25" s="35" t="s">
        <v>11</v>
      </c>
      <c r="X25" s="113" t="s">
        <v>303</v>
      </c>
      <c r="Y25" s="33">
        <f>AB26</f>
        <v>0</v>
      </c>
      <c r="Z25" s="51"/>
      <c r="AA25" s="2" t="s">
        <v>34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50" customFormat="1" ht="27.75" customHeight="1">
      <c r="B26" s="444"/>
      <c r="C26" s="439"/>
      <c r="D26" s="29" t="s">
        <v>70</v>
      </c>
      <c r="E26" s="39"/>
      <c r="F26" s="29">
        <v>5</v>
      </c>
      <c r="G26" s="174"/>
      <c r="H26" s="174"/>
      <c r="I26" s="174"/>
      <c r="J26" s="174"/>
      <c r="K26" s="255"/>
      <c r="L26" s="174"/>
      <c r="M26" s="284"/>
      <c r="N26" s="277"/>
      <c r="O26" s="284"/>
      <c r="P26" s="174"/>
      <c r="Q26" s="255"/>
      <c r="R26" s="174"/>
      <c r="S26" s="29"/>
      <c r="T26" s="39"/>
      <c r="U26" s="29"/>
      <c r="V26" s="434"/>
      <c r="W26" s="32" t="s">
        <v>364</v>
      </c>
      <c r="X26" s="164" t="s">
        <v>305</v>
      </c>
      <c r="Y26" s="33">
        <v>0</v>
      </c>
      <c r="Z26" s="49"/>
      <c r="AA26" s="2" t="s">
        <v>35</v>
      </c>
      <c r="AB26" s="3"/>
      <c r="AC26" s="2"/>
      <c r="AD26" s="2"/>
      <c r="AE26" s="2">
        <f>AB26*15</f>
        <v>0</v>
      </c>
      <c r="AF26" s="2"/>
    </row>
    <row r="27" spans="2:32" s="50" customFormat="1" ht="27.75" customHeight="1">
      <c r="B27" s="41" t="s">
        <v>36</v>
      </c>
      <c r="C27" s="52"/>
      <c r="D27" s="247"/>
      <c r="E27" s="277"/>
      <c r="F27" s="284"/>
      <c r="G27" s="29"/>
      <c r="H27" s="39"/>
      <c r="I27" s="29"/>
      <c r="J27" s="178"/>
      <c r="K27" s="257"/>
      <c r="L27" s="178"/>
      <c r="M27" s="247"/>
      <c r="N27" s="28"/>
      <c r="O27" s="29"/>
      <c r="P27" s="178"/>
      <c r="Q27" s="257"/>
      <c r="R27" s="178"/>
      <c r="S27" s="29"/>
      <c r="T27" s="39"/>
      <c r="U27" s="29"/>
      <c r="V27" s="434"/>
      <c r="W27" s="35" t="s">
        <v>12</v>
      </c>
      <c r="X27" s="122"/>
      <c r="Y27" s="33"/>
      <c r="Z27" s="51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0" customFormat="1" ht="27.75" customHeight="1" thickBot="1">
      <c r="B28" s="53"/>
      <c r="C28" s="54"/>
      <c r="D28" s="174"/>
      <c r="E28" s="175"/>
      <c r="F28" s="174"/>
      <c r="G28" s="29"/>
      <c r="H28" s="39"/>
      <c r="I28" s="29"/>
      <c r="J28" s="178"/>
      <c r="K28" s="257"/>
      <c r="L28" s="178"/>
      <c r="M28" s="206"/>
      <c r="N28" s="182"/>
      <c r="O28" s="183"/>
      <c r="P28" s="249"/>
      <c r="Q28" s="283"/>
      <c r="R28" s="249"/>
      <c r="S28" s="29"/>
      <c r="T28" s="39"/>
      <c r="U28" s="29"/>
      <c r="V28" s="434"/>
      <c r="W28" s="32" t="s">
        <v>380</v>
      </c>
      <c r="X28" s="130"/>
      <c r="Y28" s="33"/>
      <c r="Z28" s="49"/>
      <c r="AA28" s="51"/>
      <c r="AB28" s="55"/>
      <c r="AC28" s="45">
        <f>AC27*4/AF27</f>
        <v>0.15658362989323843</v>
      </c>
      <c r="AD28" s="45">
        <f>AD27*9/AF27</f>
        <v>0.28825622775800713</v>
      </c>
      <c r="AE28" s="45">
        <f>AE27*4/AF27</f>
        <v>0.5551601423487544</v>
      </c>
      <c r="AF28" s="51"/>
    </row>
    <row r="29" spans="2:32" s="26" customFormat="1" ht="27.75" customHeight="1">
      <c r="B29" s="23">
        <v>9</v>
      </c>
      <c r="C29" s="439"/>
      <c r="D29" s="171" t="str">
        <f>'8-9月菜單'!M39</f>
        <v>芋頭小米飯</v>
      </c>
      <c r="E29" s="171" t="s">
        <v>15</v>
      </c>
      <c r="F29" s="171"/>
      <c r="G29" s="171" t="str">
        <f>'8-9月菜單'!M40</f>
        <v>  咖哩魚(炸海) </v>
      </c>
      <c r="H29" s="171" t="s">
        <v>57</v>
      </c>
      <c r="I29" s="171"/>
      <c r="J29" s="171" t="str">
        <f>'8-9月菜單'!M41</f>
        <v>絲瓜麵線</v>
      </c>
      <c r="K29" s="171" t="s">
        <v>17</v>
      </c>
      <c r="L29" s="171"/>
      <c r="M29" s="204" t="str">
        <f>'8-9月菜單'!M42</f>
        <v>爆炒肉</v>
      </c>
      <c r="N29" s="221" t="s">
        <v>17</v>
      </c>
      <c r="O29" s="209"/>
      <c r="P29" s="171" t="str">
        <f>'8-9月菜單'!M43</f>
        <v>深色蔬菜 </v>
      </c>
      <c r="Q29" s="171" t="s">
        <v>18</v>
      </c>
      <c r="R29" s="171"/>
      <c r="S29" s="171" t="str">
        <f>'8-9月菜單'!M44</f>
        <v>筍片雞湯</v>
      </c>
      <c r="T29" s="171" t="s">
        <v>17</v>
      </c>
      <c r="U29" s="171"/>
      <c r="V29" s="433"/>
      <c r="W29" s="24" t="s">
        <v>7</v>
      </c>
      <c r="X29" s="103" t="s">
        <v>296</v>
      </c>
      <c r="Y29" s="25">
        <v>6.2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7" t="s">
        <v>8</v>
      </c>
      <c r="C30" s="439"/>
      <c r="D30" s="29" t="s">
        <v>90</v>
      </c>
      <c r="E30" s="29"/>
      <c r="F30" s="29">
        <v>74</v>
      </c>
      <c r="G30" s="29" t="s">
        <v>325</v>
      </c>
      <c r="H30" s="29" t="s">
        <v>181</v>
      </c>
      <c r="I30" s="29">
        <v>45</v>
      </c>
      <c r="J30" s="28" t="s">
        <v>98</v>
      </c>
      <c r="K30" s="28"/>
      <c r="L30" s="28">
        <v>50</v>
      </c>
      <c r="M30" s="29" t="s">
        <v>204</v>
      </c>
      <c r="N30" s="29"/>
      <c r="O30" s="29">
        <v>45</v>
      </c>
      <c r="P30" s="29" t="s">
        <v>84</v>
      </c>
      <c r="Q30" s="29"/>
      <c r="R30" s="29">
        <v>110</v>
      </c>
      <c r="S30" s="28" t="s">
        <v>106</v>
      </c>
      <c r="T30" s="28"/>
      <c r="U30" s="28">
        <v>35</v>
      </c>
      <c r="V30" s="433"/>
      <c r="W30" s="32" t="s">
        <v>317</v>
      </c>
      <c r="X30" s="108" t="s">
        <v>299</v>
      </c>
      <c r="Y30" s="33">
        <v>2.6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24</v>
      </c>
      <c r="C31" s="439"/>
      <c r="D31" s="29" t="s">
        <v>121</v>
      </c>
      <c r="E31" s="29"/>
      <c r="F31" s="29">
        <v>20</v>
      </c>
      <c r="G31" s="29" t="s">
        <v>326</v>
      </c>
      <c r="H31" s="29"/>
      <c r="I31" s="29">
        <v>7</v>
      </c>
      <c r="J31" s="28" t="s">
        <v>123</v>
      </c>
      <c r="K31" s="28"/>
      <c r="L31" s="28">
        <v>5</v>
      </c>
      <c r="M31" s="29" t="s">
        <v>134</v>
      </c>
      <c r="N31" s="29"/>
      <c r="O31" s="29">
        <v>10</v>
      </c>
      <c r="P31" s="30"/>
      <c r="Q31" s="117"/>
      <c r="R31" s="30"/>
      <c r="S31" s="28" t="s">
        <v>257</v>
      </c>
      <c r="T31" s="28"/>
      <c r="U31" s="28">
        <v>2</v>
      </c>
      <c r="V31" s="433"/>
      <c r="W31" s="35" t="s">
        <v>9</v>
      </c>
      <c r="X31" s="113" t="s">
        <v>300</v>
      </c>
      <c r="Y31" s="33">
        <v>2</v>
      </c>
      <c r="Z31" s="2"/>
      <c r="AA31" s="36" t="s">
        <v>28</v>
      </c>
      <c r="AB31" s="3">
        <v>2.3</v>
      </c>
      <c r="AC31" s="37">
        <f>AB31*7</f>
        <v>16.099999999999998</v>
      </c>
      <c r="AD31" s="3">
        <f>AB31*5</f>
        <v>11.5</v>
      </c>
      <c r="AE31" s="3" t="s">
        <v>29</v>
      </c>
      <c r="AF31" s="38">
        <f>AC31*4+AD31*9</f>
        <v>167.89999999999998</v>
      </c>
    </row>
    <row r="32" spans="2:32" ht="27.75" customHeight="1">
      <c r="B32" s="27" t="s">
        <v>10</v>
      </c>
      <c r="C32" s="439"/>
      <c r="D32" s="29" t="s">
        <v>124</v>
      </c>
      <c r="E32" s="39"/>
      <c r="F32" s="29">
        <v>36</v>
      </c>
      <c r="G32" s="178"/>
      <c r="H32" s="178"/>
      <c r="I32" s="178"/>
      <c r="J32" s="249"/>
      <c r="K32" s="39"/>
      <c r="L32" s="30"/>
      <c r="M32" s="178" t="s">
        <v>48</v>
      </c>
      <c r="N32" s="178"/>
      <c r="O32" s="178">
        <v>5</v>
      </c>
      <c r="P32" s="174"/>
      <c r="Q32" s="175"/>
      <c r="R32" s="174"/>
      <c r="S32" s="28"/>
      <c r="T32" s="29"/>
      <c r="U32" s="29"/>
      <c r="V32" s="433"/>
      <c r="W32" s="32" t="s">
        <v>308</v>
      </c>
      <c r="X32" s="113" t="s">
        <v>302</v>
      </c>
      <c r="Y32" s="33">
        <v>2.7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441" t="s">
        <v>40</v>
      </c>
      <c r="C33" s="439"/>
      <c r="D33" s="39"/>
      <c r="E33" s="39"/>
      <c r="F33" s="29"/>
      <c r="G33" s="249"/>
      <c r="H33" s="285"/>
      <c r="I33" s="241"/>
      <c r="J33" s="174"/>
      <c r="K33" s="175"/>
      <c r="L33" s="174"/>
      <c r="M33" s="178"/>
      <c r="N33" s="178"/>
      <c r="O33" s="178"/>
      <c r="P33" s="174"/>
      <c r="Q33" s="174"/>
      <c r="R33" s="174"/>
      <c r="S33" s="174"/>
      <c r="T33" s="175"/>
      <c r="U33" s="174"/>
      <c r="V33" s="433"/>
      <c r="W33" s="35" t="s">
        <v>11</v>
      </c>
      <c r="X33" s="113" t="s">
        <v>303</v>
      </c>
      <c r="Y33" s="33">
        <v>0</v>
      </c>
      <c r="Z33" s="2"/>
      <c r="AA33" s="2" t="s">
        <v>34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441"/>
      <c r="C34" s="439"/>
      <c r="D34" s="179"/>
      <c r="E34" s="179"/>
      <c r="F34" s="177"/>
      <c r="G34" s="249"/>
      <c r="H34" s="285"/>
      <c r="J34" s="174"/>
      <c r="K34" s="174"/>
      <c r="L34" s="174"/>
      <c r="M34" s="174"/>
      <c r="N34" s="179"/>
      <c r="O34" s="174"/>
      <c r="P34" s="174"/>
      <c r="Q34" s="255"/>
      <c r="R34" s="174"/>
      <c r="S34" s="174"/>
      <c r="T34" s="174"/>
      <c r="U34" s="174"/>
      <c r="V34" s="433"/>
      <c r="W34" s="32" t="s">
        <v>381</v>
      </c>
      <c r="X34" s="164" t="s">
        <v>305</v>
      </c>
      <c r="Y34" s="33">
        <v>0</v>
      </c>
      <c r="Z34" s="12"/>
      <c r="AA34" s="2" t="s">
        <v>35</v>
      </c>
      <c r="AB34" s="3">
        <v>1</v>
      </c>
      <c r="AE34" s="2">
        <f>AB34*15</f>
        <v>15</v>
      </c>
    </row>
    <row r="35" spans="2:32" ht="27.75" customHeight="1">
      <c r="B35" s="41" t="s">
        <v>36</v>
      </c>
      <c r="C35" s="42"/>
      <c r="D35" s="179"/>
      <c r="E35" s="179"/>
      <c r="F35" s="177"/>
      <c r="H35" s="285"/>
      <c r="J35" s="174"/>
      <c r="K35" s="255"/>
      <c r="L35" s="174"/>
      <c r="M35" s="174"/>
      <c r="N35" s="174"/>
      <c r="O35" s="174"/>
      <c r="P35" s="178"/>
      <c r="Q35" s="257"/>
      <c r="R35" s="178"/>
      <c r="S35" s="174"/>
      <c r="T35" s="255"/>
      <c r="U35" s="174"/>
      <c r="V35" s="433"/>
      <c r="W35" s="35" t="s">
        <v>12</v>
      </c>
      <c r="X35" s="122"/>
      <c r="Y35" s="3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3"/>
      <c r="C36" s="44"/>
      <c r="D36" s="39"/>
      <c r="E36" s="39"/>
      <c r="F36" s="29"/>
      <c r="H36" s="286"/>
      <c r="J36" s="249"/>
      <c r="K36" s="257"/>
      <c r="L36" s="178"/>
      <c r="M36" s="174"/>
      <c r="N36" s="174"/>
      <c r="O36" s="174"/>
      <c r="P36" s="178"/>
      <c r="Q36" s="257"/>
      <c r="R36" s="178"/>
      <c r="S36" s="178"/>
      <c r="T36" s="257"/>
      <c r="U36" s="178"/>
      <c r="V36" s="433"/>
      <c r="W36" s="32" t="s">
        <v>382</v>
      </c>
      <c r="X36" s="118"/>
      <c r="Y36" s="33"/>
      <c r="Z36" s="12"/>
      <c r="AC36" s="45">
        <f>AC35*4/AF35</f>
        <v>0.1509433962264151</v>
      </c>
      <c r="AD36" s="45">
        <f>AD35*9/AF35</f>
        <v>0.27536970933197347</v>
      </c>
      <c r="AE36" s="45">
        <f>AE35*4/AF35</f>
        <v>0.5736868944416115</v>
      </c>
    </row>
    <row r="37" spans="2:32" s="26" customFormat="1" ht="27.75" customHeight="1">
      <c r="B37" s="23">
        <v>9</v>
      </c>
      <c r="C37" s="439"/>
      <c r="D37" s="353" t="str">
        <f>'8-9月菜單'!Q39</f>
        <v>香Q米飯</v>
      </c>
      <c r="E37" s="353" t="s">
        <v>15</v>
      </c>
      <c r="F37" s="353"/>
      <c r="G37" s="347" t="str">
        <f>'8-9月菜單'!Q40</f>
        <v> 香汁腿排 </v>
      </c>
      <c r="H37" s="347" t="s">
        <v>52</v>
      </c>
      <c r="I37" s="347"/>
      <c r="J37" s="171" t="str">
        <f>'8-9月菜單'!Q41</f>
        <v>醬汁燒蛋</v>
      </c>
      <c r="K37" s="171" t="s">
        <v>359</v>
      </c>
      <c r="L37" s="171"/>
      <c r="M37" s="171" t="str">
        <f>'8-9月菜單'!Q42</f>
        <v>  香筍魷魚(海)</v>
      </c>
      <c r="N37" s="171" t="s">
        <v>17</v>
      </c>
      <c r="O37" s="171"/>
      <c r="P37" s="171" t="str">
        <f>'8-9月菜單'!Q43</f>
        <v>淺色蔬菜</v>
      </c>
      <c r="Q37" s="171" t="s">
        <v>18</v>
      </c>
      <c r="R37" s="171"/>
      <c r="S37" s="171" t="str">
        <f>'8-9月菜單'!Q44</f>
        <v>土瓶蒸湯</v>
      </c>
      <c r="T37" s="171" t="s">
        <v>17</v>
      </c>
      <c r="U37" s="171"/>
      <c r="V37" s="433"/>
      <c r="W37" s="24" t="s">
        <v>7</v>
      </c>
      <c r="X37" s="103" t="s">
        <v>296</v>
      </c>
      <c r="Y37" s="243">
        <v>6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7" t="s">
        <v>8</v>
      </c>
      <c r="C38" s="440"/>
      <c r="D38" s="350" t="s">
        <v>24</v>
      </c>
      <c r="E38" s="28"/>
      <c r="F38" s="177">
        <v>120</v>
      </c>
      <c r="G38" s="270" t="s">
        <v>145</v>
      </c>
      <c r="H38" s="270"/>
      <c r="I38" s="271">
        <v>60</v>
      </c>
      <c r="J38" s="180" t="s">
        <v>77</v>
      </c>
      <c r="K38" s="174"/>
      <c r="L38" s="174">
        <v>55</v>
      </c>
      <c r="M38" s="29" t="s">
        <v>200</v>
      </c>
      <c r="N38" s="29"/>
      <c r="O38" s="29">
        <v>50</v>
      </c>
      <c r="P38" s="30" t="s">
        <v>83</v>
      </c>
      <c r="Q38" s="30"/>
      <c r="R38" s="30">
        <v>110</v>
      </c>
      <c r="S38" s="28" t="s">
        <v>122</v>
      </c>
      <c r="T38" s="28"/>
      <c r="U38" s="28">
        <v>32</v>
      </c>
      <c r="V38" s="433"/>
      <c r="W38" s="32" t="s">
        <v>297</v>
      </c>
      <c r="X38" s="108" t="s">
        <v>299</v>
      </c>
      <c r="Y38" s="56">
        <v>2.9</v>
      </c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25</v>
      </c>
      <c r="C39" s="440"/>
      <c r="D39" s="348"/>
      <c r="E39" s="29"/>
      <c r="F39" s="29"/>
      <c r="G39" s="174"/>
      <c r="H39" s="174"/>
      <c r="I39" s="181"/>
      <c r="J39" s="180"/>
      <c r="K39" s="174"/>
      <c r="L39" s="174"/>
      <c r="M39" s="29" t="s">
        <v>198</v>
      </c>
      <c r="N39" s="29" t="s">
        <v>181</v>
      </c>
      <c r="O39" s="29">
        <v>10</v>
      </c>
      <c r="P39" s="29"/>
      <c r="Q39" s="28"/>
      <c r="R39" s="29"/>
      <c r="S39" s="28" t="s">
        <v>91</v>
      </c>
      <c r="T39" s="28"/>
      <c r="U39" s="28">
        <v>2</v>
      </c>
      <c r="V39" s="433"/>
      <c r="W39" s="35" t="s">
        <v>9</v>
      </c>
      <c r="X39" s="113" t="s">
        <v>300</v>
      </c>
      <c r="Y39" s="56">
        <v>2</v>
      </c>
      <c r="Z39" s="2"/>
      <c r="AA39" s="36" t="s">
        <v>28</v>
      </c>
      <c r="AB39" s="3">
        <v>2.3</v>
      </c>
      <c r="AC39" s="37">
        <f>AB39*7</f>
        <v>16.099999999999998</v>
      </c>
      <c r="AD39" s="3">
        <f>AB39*5</f>
        <v>11.5</v>
      </c>
      <c r="AE39" s="3" t="s">
        <v>29</v>
      </c>
      <c r="AF39" s="38">
        <f>AC39*4+AD39*9</f>
        <v>167.89999999999998</v>
      </c>
    </row>
    <row r="40" spans="2:32" ht="27.75" customHeight="1">
      <c r="B40" s="27" t="s">
        <v>10</v>
      </c>
      <c r="C40" s="440"/>
      <c r="D40" s="348"/>
      <c r="E40" s="39"/>
      <c r="F40" s="29"/>
      <c r="G40" s="174"/>
      <c r="H40" s="175"/>
      <c r="I40" s="181"/>
      <c r="J40" s="183"/>
      <c r="K40" s="29"/>
      <c r="L40" s="29"/>
      <c r="M40" s="29" t="s">
        <v>188</v>
      </c>
      <c r="N40" s="39"/>
      <c r="O40" s="29">
        <v>5</v>
      </c>
      <c r="P40" s="29"/>
      <c r="Q40" s="28"/>
      <c r="R40" s="29"/>
      <c r="S40" s="28" t="s">
        <v>108</v>
      </c>
      <c r="T40" s="28"/>
      <c r="U40" s="28">
        <v>3</v>
      </c>
      <c r="V40" s="433"/>
      <c r="W40" s="32" t="s">
        <v>293</v>
      </c>
      <c r="X40" s="113" t="s">
        <v>302</v>
      </c>
      <c r="Y40" s="56">
        <v>2.5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441" t="s">
        <v>32</v>
      </c>
      <c r="C41" s="440"/>
      <c r="D41" s="348"/>
      <c r="E41" s="39"/>
      <c r="F41" s="29"/>
      <c r="G41" s="29"/>
      <c r="H41" s="29"/>
      <c r="I41" s="349"/>
      <c r="J41" s="180"/>
      <c r="K41" s="177"/>
      <c r="L41" s="174"/>
      <c r="M41" s="29" t="s">
        <v>183</v>
      </c>
      <c r="N41" s="39"/>
      <c r="O41" s="29">
        <v>5</v>
      </c>
      <c r="P41" s="29"/>
      <c r="Q41" s="28"/>
      <c r="R41" s="29"/>
      <c r="S41" s="248"/>
      <c r="T41" s="248"/>
      <c r="U41" s="248"/>
      <c r="V41" s="433"/>
      <c r="W41" s="35" t="s">
        <v>11</v>
      </c>
      <c r="X41" s="113" t="s">
        <v>303</v>
      </c>
      <c r="Y41" s="56">
        <f>AB42</f>
        <v>0</v>
      </c>
      <c r="Z41" s="2"/>
      <c r="AA41" s="2" t="s">
        <v>34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441"/>
      <c r="C42" s="440"/>
      <c r="D42" s="348"/>
      <c r="E42" s="39"/>
      <c r="F42" s="29"/>
      <c r="G42" s="174"/>
      <c r="H42" s="174"/>
      <c r="I42" s="181"/>
      <c r="J42" s="183"/>
      <c r="K42" s="39"/>
      <c r="L42" s="29"/>
      <c r="M42" s="174"/>
      <c r="N42" s="175"/>
      <c r="O42" s="174"/>
      <c r="P42" s="29"/>
      <c r="Q42" s="39"/>
      <c r="R42" s="29"/>
      <c r="S42" s="28"/>
      <c r="T42" s="39"/>
      <c r="U42" s="28"/>
      <c r="V42" s="433"/>
      <c r="W42" s="32" t="s">
        <v>318</v>
      </c>
      <c r="X42" s="164" t="s">
        <v>305</v>
      </c>
      <c r="Y42" s="56">
        <v>0</v>
      </c>
      <c r="Z42" s="12"/>
      <c r="AA42" s="2" t="s">
        <v>35</v>
      </c>
      <c r="AE42" s="2">
        <f>AB42*15</f>
        <v>0</v>
      </c>
    </row>
    <row r="43" spans="2:32" ht="27.75" customHeight="1">
      <c r="B43" s="41" t="s">
        <v>36</v>
      </c>
      <c r="C43" s="192"/>
      <c r="D43" s="350"/>
      <c r="E43" s="28"/>
      <c r="F43" s="177"/>
      <c r="G43" s="174"/>
      <c r="H43" s="174"/>
      <c r="I43" s="181"/>
      <c r="J43" s="183"/>
      <c r="K43" s="39"/>
      <c r="L43" s="29"/>
      <c r="M43" s="247"/>
      <c r="N43" s="28"/>
      <c r="O43" s="29"/>
      <c r="P43" s="177"/>
      <c r="Q43" s="177"/>
      <c r="R43" s="177"/>
      <c r="S43" s="28"/>
      <c r="T43" s="39"/>
      <c r="U43" s="29"/>
      <c r="V43" s="433"/>
      <c r="W43" s="35" t="s">
        <v>12</v>
      </c>
      <c r="X43" s="122"/>
      <c r="Y43" s="56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7"/>
      <c r="C44" s="233"/>
      <c r="D44" s="351"/>
      <c r="E44" s="352"/>
      <c r="F44" s="352"/>
      <c r="G44" s="190"/>
      <c r="H44" s="190"/>
      <c r="I44" s="191"/>
      <c r="J44" s="375"/>
      <c r="K44" s="58"/>
      <c r="L44" s="59"/>
      <c r="M44" s="174"/>
      <c r="N44" s="174"/>
      <c r="O44" s="174"/>
      <c r="P44" s="59"/>
      <c r="Q44" s="58"/>
      <c r="R44" s="59"/>
      <c r="S44" s="59"/>
      <c r="T44" s="58"/>
      <c r="U44" s="59"/>
      <c r="V44" s="435"/>
      <c r="W44" s="60" t="s">
        <v>383</v>
      </c>
      <c r="X44" s="153"/>
      <c r="Y44" s="61"/>
      <c r="Z44" s="12"/>
      <c r="AC44" s="45">
        <f>AC43*4/AF43</f>
        <v>0.16345624656026417</v>
      </c>
      <c r="AD44" s="45">
        <f>AD43*9/AF43</f>
        <v>0.2971931755641167</v>
      </c>
      <c r="AE44" s="45">
        <f>AE43*4/AF43</f>
        <v>0.5393505778756192</v>
      </c>
    </row>
    <row r="45" spans="3:26" ht="21.75" customHeight="1">
      <c r="C45" s="2"/>
      <c r="J45" s="442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64"/>
    </row>
  </sheetData>
  <sheetProtection/>
  <mergeCells count="14">
    <mergeCell ref="J45:Y45"/>
    <mergeCell ref="C29:C34"/>
    <mergeCell ref="B33:B34"/>
    <mergeCell ref="C37:C42"/>
    <mergeCell ref="B41:B42"/>
    <mergeCell ref="B25:B26"/>
    <mergeCell ref="C21:C26"/>
    <mergeCell ref="B1:Y1"/>
    <mergeCell ref="B2:G2"/>
    <mergeCell ref="C5:C10"/>
    <mergeCell ref="B9:B10"/>
    <mergeCell ref="C13:C18"/>
    <mergeCell ref="B17:B18"/>
    <mergeCell ref="V5:V44"/>
  </mergeCells>
  <printOptions/>
  <pageMargins left="1.28" right="0.17" top="0.18" bottom="0.17" header="0.5" footer="0.23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52"/>
  <sheetViews>
    <sheetView zoomScale="60" zoomScaleNormal="60" zoomScalePageLayoutView="0" workbookViewId="0" topLeftCell="A1">
      <selection activeCell="O19" sqref="O19"/>
    </sheetView>
  </sheetViews>
  <sheetFormatPr defaultColWidth="9.00390625" defaultRowHeight="16.5"/>
  <cols>
    <col min="1" max="1" width="1.875" style="34" customWidth="1"/>
    <col min="2" max="2" width="4.875" style="62" customWidth="1"/>
    <col min="3" max="3" width="0" style="34" hidden="1" customWidth="1"/>
    <col min="4" max="4" width="18.625" style="34" customWidth="1"/>
    <col min="5" max="5" width="5.625" style="63" customWidth="1"/>
    <col min="6" max="6" width="9.625" style="34" customWidth="1"/>
    <col min="7" max="7" width="18.625" style="34" customWidth="1"/>
    <col min="8" max="8" width="5.625" style="63" customWidth="1"/>
    <col min="9" max="9" width="9.625" style="34" customWidth="1"/>
    <col min="10" max="10" width="18.625" style="34" customWidth="1"/>
    <col min="11" max="11" width="5.625" style="63" customWidth="1"/>
    <col min="12" max="12" width="9.625" style="34" customWidth="1"/>
    <col min="13" max="13" width="18.625" style="34" customWidth="1"/>
    <col min="14" max="14" width="5.625" style="63" customWidth="1"/>
    <col min="15" max="15" width="9.625" style="34" customWidth="1"/>
    <col min="16" max="16" width="18.625" style="34" customWidth="1"/>
    <col min="17" max="17" width="5.625" style="63" customWidth="1"/>
    <col min="18" max="18" width="9.625" style="34" customWidth="1"/>
    <col min="19" max="19" width="18.625" style="34" customWidth="1"/>
    <col min="20" max="20" width="5.625" style="63" customWidth="1"/>
    <col min="21" max="21" width="9.625" style="34" customWidth="1"/>
    <col min="22" max="22" width="12.125" style="69" customWidth="1"/>
    <col min="23" max="23" width="11.75390625" style="67" customWidth="1"/>
    <col min="24" max="24" width="11.25390625" style="160" customWidth="1"/>
    <col min="25" max="25" width="6.625" style="70" customWidth="1"/>
    <col min="26" max="26" width="6.625" style="34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4" customWidth="1"/>
  </cols>
  <sheetData>
    <row r="1" spans="2:28" s="2" customFormat="1" ht="38.25">
      <c r="B1" s="424" t="s">
        <v>417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1"/>
      <c r="AB1" s="3"/>
    </row>
    <row r="2" spans="2:28" s="2" customFormat="1" ht="16.5" customHeight="1">
      <c r="B2" s="437"/>
      <c r="C2" s="438"/>
      <c r="D2" s="438"/>
      <c r="E2" s="438"/>
      <c r="F2" s="438"/>
      <c r="G2" s="43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7"/>
      <c r="Y2" s="6"/>
      <c r="Z2" s="1"/>
      <c r="AB2" s="3"/>
    </row>
    <row r="3" spans="2:28" s="2" customFormat="1" ht="31.5" customHeight="1" thickBot="1">
      <c r="B3" s="165" t="s">
        <v>43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2"/>
      <c r="Y3" s="11"/>
      <c r="Z3" s="12"/>
      <c r="AB3" s="3"/>
    </row>
    <row r="4" spans="2:32" s="22" customFormat="1" ht="43.5">
      <c r="B4" s="13" t="s">
        <v>0</v>
      </c>
      <c r="C4" s="14" t="s">
        <v>1</v>
      </c>
      <c r="D4" s="15" t="s">
        <v>2</v>
      </c>
      <c r="E4" s="90" t="s">
        <v>41</v>
      </c>
      <c r="F4" s="15"/>
      <c r="G4" s="15" t="s">
        <v>3</v>
      </c>
      <c r="H4" s="90" t="s">
        <v>41</v>
      </c>
      <c r="I4" s="15"/>
      <c r="J4" s="15" t="s">
        <v>4</v>
      </c>
      <c r="K4" s="211" t="s">
        <v>41</v>
      </c>
      <c r="L4" s="16"/>
      <c r="M4" s="17" t="s">
        <v>4</v>
      </c>
      <c r="N4" s="220" t="s">
        <v>41</v>
      </c>
      <c r="O4" s="219"/>
      <c r="P4" s="15" t="s">
        <v>4</v>
      </c>
      <c r="Q4" s="90" t="s">
        <v>41</v>
      </c>
      <c r="R4" s="15"/>
      <c r="S4" s="17" t="s">
        <v>5</v>
      </c>
      <c r="T4" s="90" t="s">
        <v>41</v>
      </c>
      <c r="U4" s="15"/>
      <c r="V4" s="93" t="s">
        <v>44</v>
      </c>
      <c r="W4" s="18" t="s">
        <v>6</v>
      </c>
      <c r="X4" s="94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9</v>
      </c>
      <c r="C5" s="439"/>
      <c r="D5" s="171" t="str">
        <f>'8-9月菜單'!A48</f>
        <v>香Q米飯</v>
      </c>
      <c r="E5" s="171" t="s">
        <v>15</v>
      </c>
      <c r="F5" s="170" t="s">
        <v>16</v>
      </c>
      <c r="G5" s="171" t="str">
        <f>'8-9月菜單'!A49</f>
        <v>  回鍋肉(豆)</v>
      </c>
      <c r="H5" s="171" t="s">
        <v>17</v>
      </c>
      <c r="I5" s="170" t="s">
        <v>16</v>
      </c>
      <c r="J5" s="204" t="str">
        <f>'8-9月菜單'!A50</f>
        <v>玉米炒蛋</v>
      </c>
      <c r="K5" s="212" t="s">
        <v>18</v>
      </c>
      <c r="L5" s="199" t="s">
        <v>16</v>
      </c>
      <c r="M5" s="204" t="str">
        <f>'8-9月菜單'!A51</f>
        <v> 小棒腿  </v>
      </c>
      <c r="N5" s="221" t="s">
        <v>166</v>
      </c>
      <c r="O5" s="199" t="s">
        <v>16</v>
      </c>
      <c r="P5" s="171" t="str">
        <f>'8-9月菜單'!A52</f>
        <v>淺色蔬菜 </v>
      </c>
      <c r="Q5" s="171" t="s">
        <v>18</v>
      </c>
      <c r="R5" s="170" t="s">
        <v>16</v>
      </c>
      <c r="S5" s="171" t="str">
        <f>'8-9月菜單'!A53</f>
        <v>冬粉肉絲湯(醃)</v>
      </c>
      <c r="T5" s="171" t="s">
        <v>17</v>
      </c>
      <c r="U5" s="170" t="s">
        <v>16</v>
      </c>
      <c r="V5" s="432" t="s">
        <v>125</v>
      </c>
      <c r="W5" s="24" t="s">
        <v>7</v>
      </c>
      <c r="X5" s="103" t="s">
        <v>296</v>
      </c>
      <c r="Y5" s="25">
        <v>6.5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7" t="s">
        <v>8</v>
      </c>
      <c r="C6" s="439"/>
      <c r="D6" s="177" t="s">
        <v>24</v>
      </c>
      <c r="E6" s="177"/>
      <c r="F6" s="177">
        <v>120</v>
      </c>
      <c r="G6" s="174" t="s">
        <v>75</v>
      </c>
      <c r="H6" s="174" t="s">
        <v>74</v>
      </c>
      <c r="I6" s="174">
        <v>18</v>
      </c>
      <c r="J6" s="174" t="s">
        <v>70</v>
      </c>
      <c r="K6" s="179"/>
      <c r="L6" s="174">
        <v>40</v>
      </c>
      <c r="M6" s="174" t="s">
        <v>135</v>
      </c>
      <c r="N6" s="292"/>
      <c r="O6" s="180">
        <v>30</v>
      </c>
      <c r="P6" s="177" t="s">
        <v>76</v>
      </c>
      <c r="Q6" s="177"/>
      <c r="R6" s="177">
        <v>110</v>
      </c>
      <c r="S6" s="177" t="s">
        <v>73</v>
      </c>
      <c r="T6" s="177"/>
      <c r="U6" s="177">
        <v>5</v>
      </c>
      <c r="V6" s="433"/>
      <c r="W6" s="32" t="s">
        <v>298</v>
      </c>
      <c r="X6" s="108" t="s">
        <v>299</v>
      </c>
      <c r="Y6" s="317">
        <v>2.5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28</v>
      </c>
      <c r="C7" s="439"/>
      <c r="D7" s="31"/>
      <c r="E7" s="31"/>
      <c r="F7" s="31"/>
      <c r="G7" s="174" t="s">
        <v>99</v>
      </c>
      <c r="H7" s="174"/>
      <c r="I7" s="174">
        <v>50</v>
      </c>
      <c r="J7" s="174" t="s">
        <v>77</v>
      </c>
      <c r="K7" s="177"/>
      <c r="L7" s="174">
        <v>20</v>
      </c>
      <c r="M7" s="177"/>
      <c r="N7" s="177"/>
      <c r="O7" s="177"/>
      <c r="P7" s="177"/>
      <c r="Q7" s="177"/>
      <c r="R7" s="177"/>
      <c r="S7" s="205" t="s">
        <v>78</v>
      </c>
      <c r="T7" s="177" t="s">
        <v>71</v>
      </c>
      <c r="U7" s="177">
        <v>10</v>
      </c>
      <c r="V7" s="433"/>
      <c r="W7" s="35" t="s">
        <v>9</v>
      </c>
      <c r="X7" s="113" t="s">
        <v>300</v>
      </c>
      <c r="Y7" s="33">
        <v>1.6</v>
      </c>
      <c r="Z7" s="2"/>
      <c r="AA7" s="36" t="s">
        <v>28</v>
      </c>
      <c r="AB7" s="3">
        <v>2</v>
      </c>
      <c r="AC7" s="37">
        <f>AB7*7</f>
        <v>14</v>
      </c>
      <c r="AD7" s="3">
        <f>AB7*5</f>
        <v>10</v>
      </c>
      <c r="AE7" s="3" t="s">
        <v>29</v>
      </c>
      <c r="AF7" s="38">
        <f>AC7*4+AD7*9</f>
        <v>146</v>
      </c>
    </row>
    <row r="8" spans="2:32" ht="27.75" customHeight="1">
      <c r="B8" s="27" t="s">
        <v>10</v>
      </c>
      <c r="C8" s="439"/>
      <c r="D8" s="177"/>
      <c r="E8" s="177"/>
      <c r="F8" s="177"/>
      <c r="G8" s="174" t="s">
        <v>48</v>
      </c>
      <c r="H8" s="175"/>
      <c r="I8" s="174">
        <v>10</v>
      </c>
      <c r="J8" s="174" t="s">
        <v>72</v>
      </c>
      <c r="K8" s="179"/>
      <c r="L8" s="174">
        <v>15</v>
      </c>
      <c r="M8" s="176"/>
      <c r="N8" s="195"/>
      <c r="O8" s="180"/>
      <c r="P8" s="177"/>
      <c r="Q8" s="179"/>
      <c r="R8" s="177"/>
      <c r="S8" s="174" t="s">
        <v>66</v>
      </c>
      <c r="T8" s="175"/>
      <c r="U8" s="174">
        <v>5</v>
      </c>
      <c r="V8" s="433"/>
      <c r="W8" s="32" t="s">
        <v>315</v>
      </c>
      <c r="X8" s="113" t="s">
        <v>302</v>
      </c>
      <c r="Y8" s="33">
        <v>2.5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441" t="s">
        <v>37</v>
      </c>
      <c r="C9" s="439"/>
      <c r="D9" s="28"/>
      <c r="E9" s="28"/>
      <c r="F9" s="28"/>
      <c r="G9" s="177"/>
      <c r="H9" s="39"/>
      <c r="I9" s="29"/>
      <c r="J9" s="176"/>
      <c r="K9" s="195"/>
      <c r="L9" s="180"/>
      <c r="M9" s="176"/>
      <c r="N9" s="195"/>
      <c r="O9" s="180"/>
      <c r="P9" s="29"/>
      <c r="Q9" s="39"/>
      <c r="R9" s="29"/>
      <c r="S9" s="177" t="s">
        <v>80</v>
      </c>
      <c r="T9" s="177"/>
      <c r="U9" s="29">
        <v>2</v>
      </c>
      <c r="V9" s="433"/>
      <c r="W9" s="35" t="s">
        <v>11</v>
      </c>
      <c r="X9" s="113" t="s">
        <v>303</v>
      </c>
      <c r="Y9" s="33"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441"/>
      <c r="C10" s="439"/>
      <c r="D10" s="28"/>
      <c r="E10" s="28"/>
      <c r="F10" s="28"/>
      <c r="G10" s="176"/>
      <c r="H10" s="184"/>
      <c r="I10" s="180"/>
      <c r="J10" s="206"/>
      <c r="K10" s="182"/>
      <c r="L10" s="183"/>
      <c r="M10" s="376"/>
      <c r="N10" s="177"/>
      <c r="O10" s="180"/>
      <c r="P10" s="29"/>
      <c r="Q10" s="39"/>
      <c r="R10" s="29"/>
      <c r="S10" s="177"/>
      <c r="T10" s="177"/>
      <c r="U10" s="29"/>
      <c r="V10" s="433"/>
      <c r="W10" s="32" t="s">
        <v>307</v>
      </c>
      <c r="X10" s="164" t="s">
        <v>305</v>
      </c>
      <c r="Y10" s="40">
        <v>0</v>
      </c>
      <c r="Z10" s="12"/>
      <c r="AA10" s="2" t="s">
        <v>35</v>
      </c>
      <c r="AE10" s="2">
        <f>AB10*15</f>
        <v>0</v>
      </c>
    </row>
    <row r="11" spans="2:32" ht="27.75" customHeight="1">
      <c r="B11" s="41" t="s">
        <v>36</v>
      </c>
      <c r="C11" s="42"/>
      <c r="D11" s="28"/>
      <c r="E11" s="39"/>
      <c r="F11" s="28"/>
      <c r="G11" s="176"/>
      <c r="H11" s="184"/>
      <c r="I11" s="180"/>
      <c r="J11" s="206"/>
      <c r="K11" s="182"/>
      <c r="L11" s="183"/>
      <c r="M11" s="176"/>
      <c r="N11" s="201"/>
      <c r="O11" s="180"/>
      <c r="P11" s="29"/>
      <c r="Q11" s="39"/>
      <c r="R11" s="29"/>
      <c r="S11" s="29"/>
      <c r="T11" s="39"/>
      <c r="U11" s="29"/>
      <c r="V11" s="433"/>
      <c r="W11" s="35" t="s">
        <v>12</v>
      </c>
      <c r="X11" s="122"/>
      <c r="Y11" s="3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3"/>
      <c r="C12" s="44"/>
      <c r="D12" s="39"/>
      <c r="E12" s="39"/>
      <c r="F12" s="29"/>
      <c r="G12" s="29"/>
      <c r="H12" s="39"/>
      <c r="I12" s="29"/>
      <c r="J12" s="206"/>
      <c r="K12" s="182"/>
      <c r="L12" s="183"/>
      <c r="M12" s="176"/>
      <c r="N12" s="377"/>
      <c r="O12" s="180"/>
      <c r="P12" s="29"/>
      <c r="Q12" s="39"/>
      <c r="R12" s="29"/>
      <c r="S12" s="29"/>
      <c r="T12" s="39"/>
      <c r="U12" s="29"/>
      <c r="V12" s="433"/>
      <c r="W12" s="32" t="s">
        <v>319</v>
      </c>
      <c r="X12" s="130"/>
      <c r="Y12" s="40"/>
      <c r="Z12" s="12"/>
      <c r="AC12" s="45">
        <f>AC11*4/AF11</f>
        <v>0.15658362989323843</v>
      </c>
      <c r="AD12" s="45">
        <f>AD11*9/AF11</f>
        <v>0.28825622775800713</v>
      </c>
      <c r="AE12" s="45">
        <f>AE11*4/AF11</f>
        <v>0.5551601423487544</v>
      </c>
    </row>
    <row r="13" spans="2:32" s="26" customFormat="1" ht="27.75" customHeight="1">
      <c r="B13" s="23">
        <v>9</v>
      </c>
      <c r="C13" s="439"/>
      <c r="D13" s="171" t="str">
        <f>'8-9月菜單'!E48</f>
        <v>雜糧Q飯</v>
      </c>
      <c r="E13" s="171" t="s">
        <v>56</v>
      </c>
      <c r="F13" s="171"/>
      <c r="G13" s="171" t="str">
        <f>'8-9月菜單'!E49</f>
        <v>香醬雞丁</v>
      </c>
      <c r="H13" s="171" t="s">
        <v>532</v>
      </c>
      <c r="I13" s="171"/>
      <c r="J13" s="204" t="str">
        <f>'8-9月菜單'!E50</f>
        <v>香菇肉醬(醃) </v>
      </c>
      <c r="K13" s="214" t="s">
        <v>17</v>
      </c>
      <c r="L13" s="209"/>
      <c r="M13" s="204" t="str">
        <f>'8-9月菜單'!E51</f>
        <v>海鮮黃瓜(海豆)</v>
      </c>
      <c r="N13" s="229" t="s">
        <v>59</v>
      </c>
      <c r="O13" s="209"/>
      <c r="P13" s="171" t="str">
        <f>'8-9月菜單'!E52</f>
        <v>深色蔬菜 </v>
      </c>
      <c r="Q13" s="171" t="s">
        <v>55</v>
      </c>
      <c r="R13" s="171"/>
      <c r="S13" s="171" t="str">
        <f>'8-9月菜單'!E53</f>
        <v>竹筍金菇湯</v>
      </c>
      <c r="T13" s="171" t="s">
        <v>17</v>
      </c>
      <c r="U13" s="171"/>
      <c r="V13" s="433"/>
      <c r="W13" s="24" t="s">
        <v>7</v>
      </c>
      <c r="X13" s="103" t="s">
        <v>522</v>
      </c>
      <c r="Y13" s="25">
        <v>6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7" t="s">
        <v>8</v>
      </c>
      <c r="C14" s="439"/>
      <c r="D14" s="29" t="s">
        <v>176</v>
      </c>
      <c r="E14" s="29"/>
      <c r="F14" s="177">
        <v>80</v>
      </c>
      <c r="G14" s="177" t="s">
        <v>257</v>
      </c>
      <c r="H14" s="177"/>
      <c r="I14" s="177">
        <v>50</v>
      </c>
      <c r="J14" s="28" t="s">
        <v>188</v>
      </c>
      <c r="K14" s="29"/>
      <c r="L14" s="28">
        <v>20</v>
      </c>
      <c r="M14" s="31" t="s">
        <v>201</v>
      </c>
      <c r="N14" s="39"/>
      <c r="O14" s="30">
        <v>50</v>
      </c>
      <c r="P14" s="29" t="s">
        <v>49</v>
      </c>
      <c r="Q14" s="29"/>
      <c r="R14" s="29">
        <v>110</v>
      </c>
      <c r="S14" s="28" t="s">
        <v>116</v>
      </c>
      <c r="T14" s="30"/>
      <c r="U14" s="29">
        <v>30</v>
      </c>
      <c r="V14" s="433"/>
      <c r="W14" s="32" t="s">
        <v>533</v>
      </c>
      <c r="X14" s="108" t="s">
        <v>524</v>
      </c>
      <c r="Y14" s="33">
        <v>2.8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29</v>
      </c>
      <c r="C15" s="439"/>
      <c r="D15" s="29" t="s">
        <v>256</v>
      </c>
      <c r="E15" s="29"/>
      <c r="F15" s="29">
        <v>40</v>
      </c>
      <c r="G15" s="30"/>
      <c r="H15" s="31"/>
      <c r="I15" s="30"/>
      <c r="J15" s="28" t="s">
        <v>183</v>
      </c>
      <c r="K15" s="29"/>
      <c r="L15" s="28">
        <v>5</v>
      </c>
      <c r="M15" s="31" t="s">
        <v>179</v>
      </c>
      <c r="N15" s="29"/>
      <c r="O15" s="30">
        <v>5</v>
      </c>
      <c r="P15" s="29"/>
      <c r="Q15" s="29"/>
      <c r="R15" s="29"/>
      <c r="S15" s="28" t="s">
        <v>103</v>
      </c>
      <c r="T15" s="29"/>
      <c r="U15" s="29">
        <v>2</v>
      </c>
      <c r="V15" s="433"/>
      <c r="W15" s="35" t="s">
        <v>9</v>
      </c>
      <c r="X15" s="113" t="s">
        <v>525</v>
      </c>
      <c r="Y15" s="33">
        <v>2</v>
      </c>
      <c r="Z15" s="2"/>
      <c r="AA15" s="36" t="s">
        <v>28</v>
      </c>
      <c r="AB15" s="3">
        <v>2.2</v>
      </c>
      <c r="AC15" s="37">
        <f>AB15*7</f>
        <v>15.400000000000002</v>
      </c>
      <c r="AD15" s="3">
        <f>AB15*5</f>
        <v>11</v>
      </c>
      <c r="AE15" s="3" t="s">
        <v>29</v>
      </c>
      <c r="AF15" s="38">
        <f>AC15*4+AD15*9</f>
        <v>160.60000000000002</v>
      </c>
    </row>
    <row r="16" spans="2:32" ht="27.75" customHeight="1">
      <c r="B16" s="27" t="s">
        <v>10</v>
      </c>
      <c r="C16" s="439"/>
      <c r="D16" s="29"/>
      <c r="E16" s="39"/>
      <c r="F16" s="29"/>
      <c r="G16" s="174"/>
      <c r="H16" s="175"/>
      <c r="I16" s="174"/>
      <c r="J16" s="28" t="s">
        <v>189</v>
      </c>
      <c r="K16" s="39"/>
      <c r="L16" s="28">
        <v>30</v>
      </c>
      <c r="M16" s="31" t="s">
        <v>182</v>
      </c>
      <c r="N16" s="29" t="s">
        <v>181</v>
      </c>
      <c r="O16" s="30">
        <v>6</v>
      </c>
      <c r="P16" s="174"/>
      <c r="Q16" s="175"/>
      <c r="R16" s="174"/>
      <c r="S16" s="28" t="s">
        <v>115</v>
      </c>
      <c r="T16" s="39"/>
      <c r="U16" s="29">
        <v>5</v>
      </c>
      <c r="V16" s="433"/>
      <c r="W16" s="32" t="s">
        <v>534</v>
      </c>
      <c r="X16" s="113" t="s">
        <v>527</v>
      </c>
      <c r="Y16" s="33">
        <v>2.5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441" t="s">
        <v>38</v>
      </c>
      <c r="C17" s="439"/>
      <c r="D17" s="29"/>
      <c r="E17" s="39"/>
      <c r="F17" s="29"/>
      <c r="G17" s="174"/>
      <c r="H17" s="174"/>
      <c r="I17" s="174"/>
      <c r="J17" s="28" t="s">
        <v>276</v>
      </c>
      <c r="K17" s="29" t="s">
        <v>277</v>
      </c>
      <c r="L17" s="28">
        <v>10</v>
      </c>
      <c r="M17" s="178" t="s">
        <v>202</v>
      </c>
      <c r="N17" s="29" t="s">
        <v>203</v>
      </c>
      <c r="O17" s="30">
        <v>5</v>
      </c>
      <c r="P17" s="174"/>
      <c r="Q17" s="174"/>
      <c r="R17" s="174"/>
      <c r="S17" s="174"/>
      <c r="T17" s="175"/>
      <c r="U17" s="174"/>
      <c r="V17" s="433"/>
      <c r="W17" s="35" t="s">
        <v>11</v>
      </c>
      <c r="X17" s="113" t="s">
        <v>528</v>
      </c>
      <c r="Y17" s="33">
        <v>0</v>
      </c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441"/>
      <c r="C18" s="439"/>
      <c r="D18" s="39"/>
      <c r="E18" s="39"/>
      <c r="F18" s="29"/>
      <c r="G18" s="174"/>
      <c r="H18" s="255"/>
      <c r="I18" s="174"/>
      <c r="J18" s="29"/>
      <c r="K18" s="39"/>
      <c r="L18" s="29"/>
      <c r="M18" s="178" t="s">
        <v>101</v>
      </c>
      <c r="N18" s="257"/>
      <c r="O18" s="178">
        <v>15</v>
      </c>
      <c r="P18" s="174"/>
      <c r="Q18" s="255"/>
      <c r="R18" s="174"/>
      <c r="S18" s="174"/>
      <c r="T18" s="174"/>
      <c r="U18" s="174"/>
      <c r="V18" s="433"/>
      <c r="W18" s="32" t="s">
        <v>535</v>
      </c>
      <c r="X18" s="164" t="s">
        <v>530</v>
      </c>
      <c r="Y18" s="40">
        <v>0</v>
      </c>
      <c r="Z18" s="12"/>
      <c r="AA18" s="2" t="s">
        <v>35</v>
      </c>
      <c r="AB18" s="3">
        <v>1</v>
      </c>
      <c r="AE18" s="2">
        <f>AB18*15</f>
        <v>15</v>
      </c>
    </row>
    <row r="19" spans="2:32" ht="27.75" customHeight="1">
      <c r="B19" s="41" t="s">
        <v>36</v>
      </c>
      <c r="C19" s="42"/>
      <c r="D19" s="39"/>
      <c r="E19" s="39"/>
      <c r="F19" s="29"/>
      <c r="G19" s="178"/>
      <c r="H19" s="257"/>
      <c r="I19" s="178"/>
      <c r="K19" s="216"/>
      <c r="M19" s="249"/>
      <c r="N19" s="278"/>
      <c r="O19" s="249"/>
      <c r="P19" s="178"/>
      <c r="Q19" s="257"/>
      <c r="R19" s="178"/>
      <c r="S19" s="174"/>
      <c r="T19" s="255"/>
      <c r="U19" s="174"/>
      <c r="V19" s="433"/>
      <c r="W19" s="35" t="s">
        <v>12</v>
      </c>
      <c r="X19" s="122"/>
      <c r="Y19" s="3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3"/>
      <c r="C20" s="44"/>
      <c r="D20" s="39"/>
      <c r="E20" s="39"/>
      <c r="F20" s="29"/>
      <c r="G20" s="29"/>
      <c r="H20" s="39"/>
      <c r="I20" s="29"/>
      <c r="K20" s="216"/>
      <c r="M20" s="174"/>
      <c r="N20" s="174"/>
      <c r="O20" s="174"/>
      <c r="P20" s="178"/>
      <c r="Q20" s="258"/>
      <c r="R20" s="258"/>
      <c r="S20" s="178"/>
      <c r="T20" s="257"/>
      <c r="U20" s="178"/>
      <c r="V20" s="433"/>
      <c r="W20" s="32" t="s">
        <v>536</v>
      </c>
      <c r="X20" s="118"/>
      <c r="Y20" s="40"/>
      <c r="Z20" s="12"/>
      <c r="AC20" s="45">
        <f>AC19*4/AF19</f>
        <v>0.14881334188582426</v>
      </c>
      <c r="AD20" s="45">
        <f>AD19*9/AF19</f>
        <v>0.27132777421423987</v>
      </c>
      <c r="AE20" s="45">
        <f>AE19*4/AF19</f>
        <v>0.5798588838999359</v>
      </c>
    </row>
    <row r="21" spans="2:32" s="26" customFormat="1" ht="27.75" customHeight="1">
      <c r="B21" s="47">
        <v>9</v>
      </c>
      <c r="C21" s="439"/>
      <c r="D21" s="171" t="str">
        <f>'8-9月菜單'!I48</f>
        <v>夏威夷炒飯</v>
      </c>
      <c r="E21" s="171" t="s">
        <v>324</v>
      </c>
      <c r="F21" s="171"/>
      <c r="G21" s="171" t="str">
        <f>'8-9月菜單'!I49</f>
        <v>燒烤鳳翅</v>
      </c>
      <c r="H21" s="171" t="s">
        <v>52</v>
      </c>
      <c r="I21" s="171"/>
      <c r="J21" s="204" t="str">
        <f>'8-9月菜單'!I50</f>
        <v>  金鯛魚塊(加) </v>
      </c>
      <c r="K21" s="214" t="s">
        <v>17</v>
      </c>
      <c r="L21" s="209"/>
      <c r="M21" s="204" t="str">
        <f>'8-9月菜單'!I51</f>
        <v> 綜合魷魚炸(炸海) </v>
      </c>
      <c r="N21" s="214" t="s">
        <v>186</v>
      </c>
      <c r="O21" s="209"/>
      <c r="P21" s="171" t="str">
        <f>'8-9月菜單'!I52</f>
        <v>深色蔬菜</v>
      </c>
      <c r="Q21" s="171" t="s">
        <v>63</v>
      </c>
      <c r="R21" s="171"/>
      <c r="S21" s="171" t="str">
        <f>'8-9月菜單'!I53</f>
        <v>鮮蔬肉絲湯</v>
      </c>
      <c r="T21" s="171" t="s">
        <v>17</v>
      </c>
      <c r="U21" s="171"/>
      <c r="V21" s="434"/>
      <c r="W21" s="24" t="s">
        <v>7</v>
      </c>
      <c r="X21" s="103" t="s">
        <v>296</v>
      </c>
      <c r="Y21" s="25">
        <v>6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50" customFormat="1" ht="27.75" customHeight="1">
      <c r="B22" s="48" t="s">
        <v>8</v>
      </c>
      <c r="C22" s="439"/>
      <c r="D22" s="354" t="s">
        <v>285</v>
      </c>
      <c r="E22" s="29"/>
      <c r="F22" s="355">
        <v>120</v>
      </c>
      <c r="G22" s="180" t="s">
        <v>286</v>
      </c>
      <c r="H22" s="174"/>
      <c r="I22" s="174">
        <v>60</v>
      </c>
      <c r="J22" s="30" t="s">
        <v>360</v>
      </c>
      <c r="K22" s="30" t="s">
        <v>139</v>
      </c>
      <c r="L22" s="30">
        <v>30</v>
      </c>
      <c r="M22" s="174" t="s">
        <v>361</v>
      </c>
      <c r="N22" s="174"/>
      <c r="O22" s="174">
        <v>30</v>
      </c>
      <c r="P22" s="29" t="s">
        <v>84</v>
      </c>
      <c r="Q22" s="29"/>
      <c r="R22" s="29">
        <v>110</v>
      </c>
      <c r="S22" s="29" t="s">
        <v>93</v>
      </c>
      <c r="T22" s="29"/>
      <c r="U22" s="29">
        <v>25</v>
      </c>
      <c r="V22" s="434"/>
      <c r="W22" s="32" t="s">
        <v>374</v>
      </c>
      <c r="X22" s="108" t="s">
        <v>299</v>
      </c>
      <c r="Y22" s="33">
        <v>2.6</v>
      </c>
      <c r="Z22" s="49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0" customFormat="1" ht="27.75" customHeight="1">
      <c r="B23" s="48">
        <v>30</v>
      </c>
      <c r="C23" s="439"/>
      <c r="D23" s="354" t="s">
        <v>287</v>
      </c>
      <c r="E23" s="29"/>
      <c r="F23" s="355">
        <v>20</v>
      </c>
      <c r="G23" s="183"/>
      <c r="H23" s="29"/>
      <c r="I23" s="29"/>
      <c r="J23" s="174"/>
      <c r="K23" s="174"/>
      <c r="L23" s="174"/>
      <c r="M23" s="174" t="s">
        <v>164</v>
      </c>
      <c r="N23" s="174"/>
      <c r="O23" s="174">
        <v>15</v>
      </c>
      <c r="P23" s="29"/>
      <c r="Q23" s="29"/>
      <c r="R23" s="29"/>
      <c r="S23" s="29" t="s">
        <v>103</v>
      </c>
      <c r="T23" s="29"/>
      <c r="U23" s="29">
        <v>2</v>
      </c>
      <c r="V23" s="434"/>
      <c r="W23" s="35" t="s">
        <v>9</v>
      </c>
      <c r="X23" s="113" t="s">
        <v>300</v>
      </c>
      <c r="Y23" s="33">
        <v>1.8</v>
      </c>
      <c r="Z23" s="51"/>
      <c r="AA23" s="36" t="s">
        <v>28</v>
      </c>
      <c r="AB23" s="3">
        <v>2</v>
      </c>
      <c r="AC23" s="37">
        <f>AB23*7</f>
        <v>14</v>
      </c>
      <c r="AD23" s="3">
        <f>AB23*5</f>
        <v>10</v>
      </c>
      <c r="AE23" s="3" t="s">
        <v>29</v>
      </c>
      <c r="AF23" s="38">
        <f>AC23*4+AD23*9</f>
        <v>146</v>
      </c>
    </row>
    <row r="24" spans="2:32" s="50" customFormat="1" ht="27.75" customHeight="1">
      <c r="B24" s="48" t="s">
        <v>10</v>
      </c>
      <c r="C24" s="439"/>
      <c r="D24" s="354" t="s">
        <v>288</v>
      </c>
      <c r="E24" s="39"/>
      <c r="F24" s="355">
        <v>7</v>
      </c>
      <c r="G24" s="183"/>
      <c r="H24" s="28"/>
      <c r="I24" s="29"/>
      <c r="J24" s="174"/>
      <c r="K24" s="175"/>
      <c r="L24" s="174"/>
      <c r="M24" s="174"/>
      <c r="N24" s="175"/>
      <c r="O24" s="174"/>
      <c r="P24" s="29"/>
      <c r="Q24" s="39"/>
      <c r="R24" s="29"/>
      <c r="S24" s="29" t="s">
        <v>111</v>
      </c>
      <c r="T24" s="39"/>
      <c r="U24" s="29">
        <v>0.05</v>
      </c>
      <c r="V24" s="434"/>
      <c r="W24" s="32" t="s">
        <v>308</v>
      </c>
      <c r="X24" s="113" t="s">
        <v>302</v>
      </c>
      <c r="Y24" s="33">
        <v>2.7</v>
      </c>
      <c r="Z24" s="49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50" customFormat="1" ht="27.75" customHeight="1">
      <c r="B25" s="444" t="s">
        <v>39</v>
      </c>
      <c r="C25" s="439"/>
      <c r="D25" s="354" t="s">
        <v>289</v>
      </c>
      <c r="E25" s="39"/>
      <c r="F25" s="355">
        <v>5</v>
      </c>
      <c r="G25" s="183"/>
      <c r="H25" s="28"/>
      <c r="I25" s="29"/>
      <c r="J25" s="174"/>
      <c r="K25" s="179"/>
      <c r="L25" s="174"/>
      <c r="M25" s="174"/>
      <c r="N25" s="255"/>
      <c r="O25" s="174"/>
      <c r="P25" s="29"/>
      <c r="Q25" s="39"/>
      <c r="R25" s="29"/>
      <c r="S25" s="28" t="s">
        <v>96</v>
      </c>
      <c r="T25" s="39"/>
      <c r="U25" s="29">
        <v>2</v>
      </c>
      <c r="V25" s="434"/>
      <c r="W25" s="35" t="s">
        <v>11</v>
      </c>
      <c r="X25" s="113" t="s">
        <v>303</v>
      </c>
      <c r="Y25" s="33">
        <f>AB26</f>
        <v>0</v>
      </c>
      <c r="Z25" s="51"/>
      <c r="AA25" s="2" t="s">
        <v>34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50" customFormat="1" ht="27.75" customHeight="1">
      <c r="B26" s="444"/>
      <c r="C26" s="439"/>
      <c r="D26" s="281" t="s">
        <v>290</v>
      </c>
      <c r="E26" s="31"/>
      <c r="F26" s="282">
        <v>5</v>
      </c>
      <c r="G26" s="183"/>
      <c r="H26" s="39"/>
      <c r="I26" s="29"/>
      <c r="J26" s="174"/>
      <c r="K26" s="174"/>
      <c r="L26" s="174"/>
      <c r="M26" s="178"/>
      <c r="N26" s="257"/>
      <c r="O26" s="178"/>
      <c r="P26" s="29"/>
      <c r="Q26" s="39"/>
      <c r="R26" s="29"/>
      <c r="S26" s="29"/>
      <c r="T26" s="39"/>
      <c r="U26" s="29"/>
      <c r="V26" s="434"/>
      <c r="W26" s="32" t="s">
        <v>384</v>
      </c>
      <c r="X26" s="164" t="s">
        <v>305</v>
      </c>
      <c r="Y26" s="33">
        <v>0</v>
      </c>
      <c r="Z26" s="49"/>
      <c r="AA26" s="2" t="s">
        <v>35</v>
      </c>
      <c r="AB26" s="3"/>
      <c r="AC26" s="2"/>
      <c r="AD26" s="2"/>
      <c r="AE26" s="2">
        <f>AB26*15</f>
        <v>0</v>
      </c>
      <c r="AF26" s="2"/>
    </row>
    <row r="27" spans="2:32" s="50" customFormat="1" ht="27.75" customHeight="1">
      <c r="B27" s="41" t="s">
        <v>36</v>
      </c>
      <c r="C27" s="52"/>
      <c r="D27" s="281" t="s">
        <v>291</v>
      </c>
      <c r="E27" s="31"/>
      <c r="F27" s="282">
        <v>5</v>
      </c>
      <c r="G27" s="183"/>
      <c r="H27" s="39"/>
      <c r="I27" s="29"/>
      <c r="J27" s="174"/>
      <c r="K27" s="174"/>
      <c r="L27" s="174"/>
      <c r="M27" s="178"/>
      <c r="N27" s="258"/>
      <c r="O27" s="178"/>
      <c r="P27" s="29"/>
      <c r="Q27" s="39"/>
      <c r="R27" s="29"/>
      <c r="S27" s="29"/>
      <c r="T27" s="39"/>
      <c r="U27" s="29"/>
      <c r="V27" s="434"/>
      <c r="W27" s="35" t="s">
        <v>12</v>
      </c>
      <c r="X27" s="122"/>
      <c r="Y27" s="33"/>
      <c r="Z27" s="51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0" customFormat="1" ht="27.75" customHeight="1" thickBot="1">
      <c r="B28" s="53"/>
      <c r="C28" s="54"/>
      <c r="D28" s="39"/>
      <c r="E28" s="39"/>
      <c r="F28" s="29"/>
      <c r="G28" s="29"/>
      <c r="H28" s="39"/>
      <c r="I28" s="29"/>
      <c r="J28" s="174"/>
      <c r="K28" s="175"/>
      <c r="L28" s="174"/>
      <c r="M28" s="178"/>
      <c r="N28" s="257"/>
      <c r="O28" s="178"/>
      <c r="P28" s="29"/>
      <c r="Q28" s="39"/>
      <c r="R28" s="29"/>
      <c r="S28" s="177"/>
      <c r="T28" s="177"/>
      <c r="U28" s="177"/>
      <c r="V28" s="434"/>
      <c r="W28" s="32" t="s">
        <v>385</v>
      </c>
      <c r="X28" s="130"/>
      <c r="Y28" s="33"/>
      <c r="Z28" s="49"/>
      <c r="AA28" s="51"/>
      <c r="AB28" s="55"/>
      <c r="AC28" s="45">
        <f>AC27*4/AF27</f>
        <v>0.15658362989323843</v>
      </c>
      <c r="AD28" s="45">
        <f>AD27*9/AF27</f>
        <v>0.28825622775800713</v>
      </c>
      <c r="AE28" s="45">
        <f>AE27*4/AF27</f>
        <v>0.5551601423487544</v>
      </c>
      <c r="AF28" s="51"/>
    </row>
    <row r="29" spans="2:32" s="26" customFormat="1" ht="27.75" customHeight="1">
      <c r="B29" s="23"/>
      <c r="C29" s="439"/>
      <c r="D29" s="171">
        <f>'8-9月菜單'!M48</f>
        <v>0</v>
      </c>
      <c r="E29" s="204"/>
      <c r="F29" s="310"/>
      <c r="G29" s="304">
        <f>'8-9月菜單'!M49</f>
        <v>0</v>
      </c>
      <c r="H29" s="305"/>
      <c r="I29" s="305"/>
      <c r="J29" s="306">
        <f>'8-9月菜單'!M50</f>
        <v>0</v>
      </c>
      <c r="K29" s="310"/>
      <c r="L29" s="309"/>
      <c r="M29" s="306">
        <f>'8-9月菜單'!M51</f>
        <v>0</v>
      </c>
      <c r="N29" s="310"/>
      <c r="O29" s="311"/>
      <c r="P29" s="209">
        <f>'8-9月菜單'!M52</f>
        <v>0</v>
      </c>
      <c r="Q29" s="171"/>
      <c r="R29" s="171"/>
      <c r="S29" s="204">
        <f>'8-9月菜單'!M53</f>
        <v>0</v>
      </c>
      <c r="T29" s="212"/>
      <c r="U29" s="209"/>
      <c r="V29" s="433"/>
      <c r="W29" s="24" t="s">
        <v>7</v>
      </c>
      <c r="X29" s="103" t="s">
        <v>19</v>
      </c>
      <c r="Y29" s="25">
        <v>0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7" t="s">
        <v>8</v>
      </c>
      <c r="C30" s="439"/>
      <c r="D30" s="205"/>
      <c r="E30" s="213"/>
      <c r="F30" s="202"/>
      <c r="G30" s="174"/>
      <c r="H30" s="174"/>
      <c r="I30" s="174"/>
      <c r="J30" s="207"/>
      <c r="K30" s="319"/>
      <c r="L30" s="210"/>
      <c r="M30" s="174"/>
      <c r="N30" s="179"/>
      <c r="O30" s="174"/>
      <c r="P30" s="177"/>
      <c r="Q30" s="177"/>
      <c r="R30" s="177"/>
      <c r="S30" s="234"/>
      <c r="T30" s="174"/>
      <c r="U30" s="174"/>
      <c r="V30" s="433"/>
      <c r="W30" s="32" t="s">
        <v>47</v>
      </c>
      <c r="X30" s="108" t="s">
        <v>25</v>
      </c>
      <c r="Y30" s="33">
        <v>0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/>
      <c r="C31" s="439"/>
      <c r="D31" s="205"/>
      <c r="E31" s="201"/>
      <c r="F31" s="202"/>
      <c r="G31" s="174"/>
      <c r="H31" s="29"/>
      <c r="I31" s="174"/>
      <c r="J31" s="207"/>
      <c r="K31" s="217"/>
      <c r="L31" s="210"/>
      <c r="M31" s="174"/>
      <c r="N31" s="179"/>
      <c r="O31" s="174"/>
      <c r="P31" s="174"/>
      <c r="Q31" s="175"/>
      <c r="R31" s="174"/>
      <c r="S31" s="174"/>
      <c r="T31" s="174"/>
      <c r="U31" s="174"/>
      <c r="V31" s="433"/>
      <c r="W31" s="35" t="s">
        <v>9</v>
      </c>
      <c r="X31" s="113" t="s">
        <v>27</v>
      </c>
      <c r="Y31" s="33">
        <v>0</v>
      </c>
      <c r="Z31" s="2"/>
      <c r="AA31" s="36" t="s">
        <v>28</v>
      </c>
      <c r="AB31" s="3">
        <v>2.3</v>
      </c>
      <c r="AC31" s="37">
        <f>AB31*7</f>
        <v>16.099999999999998</v>
      </c>
      <c r="AD31" s="3">
        <f>AB31*5</f>
        <v>11.5</v>
      </c>
      <c r="AE31" s="3" t="s">
        <v>29</v>
      </c>
      <c r="AF31" s="38">
        <f>AC31*4+AD31*9</f>
        <v>167.89999999999998</v>
      </c>
    </row>
    <row r="32" spans="2:32" ht="27.75" customHeight="1">
      <c r="B32" s="27" t="s">
        <v>10</v>
      </c>
      <c r="C32" s="439"/>
      <c r="D32" s="177"/>
      <c r="E32" s="179"/>
      <c r="F32" s="177"/>
      <c r="G32" s="249"/>
      <c r="H32" s="174"/>
      <c r="I32" s="174"/>
      <c r="J32" s="320"/>
      <c r="K32" s="278"/>
      <c r="L32" s="249"/>
      <c r="M32" s="174"/>
      <c r="N32" s="174"/>
      <c r="O32" s="174"/>
      <c r="P32" s="174"/>
      <c r="Q32" s="175"/>
      <c r="R32" s="174"/>
      <c r="S32" s="177"/>
      <c r="T32" s="177"/>
      <c r="U32" s="177"/>
      <c r="V32" s="433"/>
      <c r="W32" s="32" t="s">
        <v>47</v>
      </c>
      <c r="X32" s="113" t="s">
        <v>30</v>
      </c>
      <c r="Y32" s="33">
        <v>0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441" t="s">
        <v>40</v>
      </c>
      <c r="C33" s="439"/>
      <c r="D33" s="174"/>
      <c r="E33" s="175"/>
      <c r="F33" s="174"/>
      <c r="G33" s="249"/>
      <c r="H33" s="179"/>
      <c r="I33" s="177"/>
      <c r="J33" s="174"/>
      <c r="K33" s="174"/>
      <c r="L33" s="174"/>
      <c r="M33" s="174"/>
      <c r="N33" s="174"/>
      <c r="O33" s="174"/>
      <c r="P33" s="174"/>
      <c r="Q33" s="179"/>
      <c r="R33" s="174"/>
      <c r="S33" s="287"/>
      <c r="T33" s="215"/>
      <c r="U33" s="288"/>
      <c r="V33" s="433"/>
      <c r="W33" s="35" t="s">
        <v>11</v>
      </c>
      <c r="X33" s="113" t="s">
        <v>33</v>
      </c>
      <c r="Y33" s="33">
        <v>0</v>
      </c>
      <c r="Z33" s="2"/>
      <c r="AA33" s="2" t="s">
        <v>34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441"/>
      <c r="C34" s="439"/>
      <c r="D34" s="174"/>
      <c r="E34" s="174"/>
      <c r="F34" s="174"/>
      <c r="G34" s="249"/>
      <c r="H34" s="179"/>
      <c r="I34" s="177"/>
      <c r="J34" s="207"/>
      <c r="K34" s="217"/>
      <c r="L34" s="210"/>
      <c r="M34" s="174"/>
      <c r="N34" s="215"/>
      <c r="O34" s="315"/>
      <c r="P34" s="174"/>
      <c r="Q34" s="177"/>
      <c r="R34" s="174"/>
      <c r="S34" s="203"/>
      <c r="T34" s="215"/>
      <c r="U34" s="203"/>
      <c r="V34" s="433"/>
      <c r="W34" s="32" t="s">
        <v>47</v>
      </c>
      <c r="X34" s="164" t="s">
        <v>42</v>
      </c>
      <c r="Y34" s="33">
        <v>0</v>
      </c>
      <c r="Z34" s="12"/>
      <c r="AA34" s="2" t="s">
        <v>35</v>
      </c>
      <c r="AB34" s="3">
        <v>1</v>
      </c>
      <c r="AE34" s="2">
        <f>AB34*15</f>
        <v>15</v>
      </c>
    </row>
    <row r="35" spans="2:32" ht="27.75" customHeight="1">
      <c r="B35" s="41" t="s">
        <v>36</v>
      </c>
      <c r="C35" s="42"/>
      <c r="D35" s="174"/>
      <c r="E35" s="255"/>
      <c r="F35" s="174"/>
      <c r="G35" s="29"/>
      <c r="H35" s="39"/>
      <c r="I35" s="29"/>
      <c r="J35" s="207"/>
      <c r="K35" s="217"/>
      <c r="L35" s="210"/>
      <c r="M35" s="174"/>
      <c r="N35" s="179"/>
      <c r="O35" s="174"/>
      <c r="P35" s="174"/>
      <c r="Q35" s="179"/>
      <c r="R35" s="174"/>
      <c r="S35" s="206"/>
      <c r="T35" s="217"/>
      <c r="U35" s="183"/>
      <c r="V35" s="433"/>
      <c r="W35" s="35" t="s">
        <v>12</v>
      </c>
      <c r="X35" s="122"/>
      <c r="Y35" s="3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3"/>
      <c r="C36" s="44"/>
      <c r="D36" s="178"/>
      <c r="E36" s="257"/>
      <c r="F36" s="178"/>
      <c r="G36" s="29"/>
      <c r="H36" s="39"/>
      <c r="I36" s="29"/>
      <c r="J36" s="206"/>
      <c r="K36" s="182"/>
      <c r="L36" s="183"/>
      <c r="M36" s="174"/>
      <c r="N36" s="179"/>
      <c r="O36" s="174"/>
      <c r="P36" s="249"/>
      <c r="Q36" s="179"/>
      <c r="R36" s="174"/>
      <c r="S36" s="206"/>
      <c r="T36" s="182"/>
      <c r="U36" s="183"/>
      <c r="V36" s="433"/>
      <c r="W36" s="32" t="s">
        <v>67</v>
      </c>
      <c r="X36" s="118"/>
      <c r="Y36" s="33"/>
      <c r="Z36" s="12"/>
      <c r="AC36" s="45">
        <f>AC35*4/AF35</f>
        <v>0.1509433962264151</v>
      </c>
      <c r="AD36" s="45">
        <f>AD35*9/AF35</f>
        <v>0.27536970933197347</v>
      </c>
      <c r="AE36" s="45">
        <f>AE35*4/AF35</f>
        <v>0.5736868944416115</v>
      </c>
    </row>
    <row r="37" spans="2:32" s="26" customFormat="1" ht="27.75" customHeight="1">
      <c r="B37" s="323">
        <v>9</v>
      </c>
      <c r="C37" s="439"/>
      <c r="D37" s="327" t="str">
        <f>'8-9月菜單'!Q48</f>
        <v>香Q米飯</v>
      </c>
      <c r="E37" s="328" t="s">
        <v>15</v>
      </c>
      <c r="F37" s="356"/>
      <c r="G37" s="330" t="str">
        <f>'8-9月菜單'!Q49</f>
        <v>  桂筍肉片(醃) </v>
      </c>
      <c r="H37" s="328" t="s">
        <v>259</v>
      </c>
      <c r="I37" s="331"/>
      <c r="J37" s="335" t="str">
        <f>'8-9月菜單'!Q50</f>
        <v>小瓜豆腐(豆)</v>
      </c>
      <c r="K37" s="329" t="s">
        <v>58</v>
      </c>
      <c r="L37" s="330"/>
      <c r="M37" s="328" t="str">
        <f>'8-9月菜單'!Q51</f>
        <v>金絲炒蛋</v>
      </c>
      <c r="N37" s="331" t="s">
        <v>18</v>
      </c>
      <c r="O37" s="330"/>
      <c r="P37" s="327" t="str">
        <f>'8-9月菜單'!Q52</f>
        <v>深色蔬菜</v>
      </c>
      <c r="Q37" s="327" t="s">
        <v>18</v>
      </c>
      <c r="R37" s="327"/>
      <c r="S37" s="328" t="str">
        <f>'8-9月菜單'!Q53</f>
        <v>元氣補湯</v>
      </c>
      <c r="T37" s="332" t="s">
        <v>17</v>
      </c>
      <c r="U37" s="330"/>
      <c r="V37" s="433"/>
      <c r="W37" s="24" t="s">
        <v>7</v>
      </c>
      <c r="X37" s="103" t="s">
        <v>19</v>
      </c>
      <c r="Y37" s="25">
        <v>6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324" t="s">
        <v>8</v>
      </c>
      <c r="C38" s="439"/>
      <c r="D38" s="205" t="s">
        <v>24</v>
      </c>
      <c r="E38" s="213"/>
      <c r="F38" s="202">
        <v>120</v>
      </c>
      <c r="G38" s="174" t="s">
        <v>204</v>
      </c>
      <c r="H38" s="174"/>
      <c r="I38" s="174">
        <v>50</v>
      </c>
      <c r="J38" s="207" t="s">
        <v>143</v>
      </c>
      <c r="K38" s="319"/>
      <c r="L38" s="210">
        <v>5</v>
      </c>
      <c r="M38" s="178" t="s">
        <v>265</v>
      </c>
      <c r="N38" s="178"/>
      <c r="O38" s="178">
        <v>35</v>
      </c>
      <c r="P38" s="177" t="s">
        <v>49</v>
      </c>
      <c r="Q38" s="177"/>
      <c r="R38" s="177">
        <v>110</v>
      </c>
      <c r="S38" s="234" t="s">
        <v>110</v>
      </c>
      <c r="T38" s="174"/>
      <c r="U38" s="174">
        <v>35</v>
      </c>
      <c r="V38" s="433"/>
      <c r="W38" s="32" t="s">
        <v>297</v>
      </c>
      <c r="X38" s="108" t="s">
        <v>25</v>
      </c>
      <c r="Y38" s="33">
        <v>2.5</v>
      </c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324">
        <v>26</v>
      </c>
      <c r="C39" s="439"/>
      <c r="D39" s="205"/>
      <c r="E39" s="201"/>
      <c r="F39" s="202"/>
      <c r="G39" s="174" t="s">
        <v>205</v>
      </c>
      <c r="H39" s="29" t="s">
        <v>71</v>
      </c>
      <c r="I39" s="174">
        <v>15</v>
      </c>
      <c r="J39" s="207" t="s">
        <v>104</v>
      </c>
      <c r="K39" s="217" t="s">
        <v>74</v>
      </c>
      <c r="L39" s="210">
        <v>50</v>
      </c>
      <c r="M39" s="178" t="s">
        <v>266</v>
      </c>
      <c r="N39" s="178"/>
      <c r="O39" s="178">
        <v>20</v>
      </c>
      <c r="P39" s="174"/>
      <c r="Q39" s="175"/>
      <c r="R39" s="174"/>
      <c r="S39" s="174" t="s">
        <v>105</v>
      </c>
      <c r="T39" s="174"/>
      <c r="U39" s="174">
        <v>2</v>
      </c>
      <c r="V39" s="433"/>
      <c r="W39" s="35" t="s">
        <v>9</v>
      </c>
      <c r="X39" s="113" t="s">
        <v>27</v>
      </c>
      <c r="Y39" s="33">
        <v>2</v>
      </c>
      <c r="Z39" s="2"/>
      <c r="AA39" s="36" t="s">
        <v>28</v>
      </c>
      <c r="AB39" s="3">
        <v>2.3</v>
      </c>
      <c r="AC39" s="37">
        <f>AB39*7</f>
        <v>16.099999999999998</v>
      </c>
      <c r="AD39" s="3">
        <f>AB39*5</f>
        <v>11.5</v>
      </c>
      <c r="AE39" s="3" t="s">
        <v>29</v>
      </c>
      <c r="AF39" s="38">
        <f>AC39*4+AD39*9</f>
        <v>167.89999999999998</v>
      </c>
    </row>
    <row r="40" spans="2:32" ht="27.75" customHeight="1">
      <c r="B40" s="324" t="s">
        <v>10</v>
      </c>
      <c r="C40" s="439"/>
      <c r="D40" s="177"/>
      <c r="E40" s="179"/>
      <c r="F40" s="177"/>
      <c r="G40" s="249"/>
      <c r="H40" s="174"/>
      <c r="I40" s="174"/>
      <c r="J40" s="320"/>
      <c r="K40" s="278"/>
      <c r="L40" s="249"/>
      <c r="M40" s="174"/>
      <c r="N40" s="174"/>
      <c r="O40" s="174"/>
      <c r="P40" s="174"/>
      <c r="Q40" s="175"/>
      <c r="R40" s="174"/>
      <c r="S40" s="177" t="s">
        <v>258</v>
      </c>
      <c r="T40" s="177"/>
      <c r="U40" s="177">
        <v>0.01</v>
      </c>
      <c r="V40" s="433"/>
      <c r="W40" s="32" t="s">
        <v>314</v>
      </c>
      <c r="X40" s="113" t="s">
        <v>30</v>
      </c>
      <c r="Y40" s="33">
        <v>2.5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447" t="s">
        <v>218</v>
      </c>
      <c r="C41" s="439"/>
      <c r="D41" s="174"/>
      <c r="E41" s="175"/>
      <c r="F41" s="174"/>
      <c r="G41" s="249"/>
      <c r="H41" s="179"/>
      <c r="I41" s="177"/>
      <c r="J41" s="174"/>
      <c r="K41" s="174"/>
      <c r="L41" s="174"/>
      <c r="M41" s="174"/>
      <c r="N41" s="174"/>
      <c r="O41" s="174"/>
      <c r="P41" s="174"/>
      <c r="Q41" s="179"/>
      <c r="R41" s="174"/>
      <c r="S41" s="287"/>
      <c r="T41" s="215"/>
      <c r="U41" s="288"/>
      <c r="V41" s="433"/>
      <c r="W41" s="35" t="s">
        <v>11</v>
      </c>
      <c r="X41" s="113" t="s">
        <v>33</v>
      </c>
      <c r="Y41" s="33">
        <v>0</v>
      </c>
      <c r="Z41" s="2"/>
      <c r="AA41" s="2" t="s">
        <v>34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447"/>
      <c r="C42" s="439"/>
      <c r="D42" s="174"/>
      <c r="E42" s="174"/>
      <c r="F42" s="174"/>
      <c r="G42" s="249"/>
      <c r="H42" s="179"/>
      <c r="I42" s="177"/>
      <c r="J42" s="207"/>
      <c r="K42" s="217"/>
      <c r="L42" s="210"/>
      <c r="M42" s="174"/>
      <c r="N42" s="215"/>
      <c r="O42" s="315"/>
      <c r="P42" s="174"/>
      <c r="Q42" s="177"/>
      <c r="R42" s="174"/>
      <c r="S42" s="203"/>
      <c r="T42" s="215"/>
      <c r="U42" s="203"/>
      <c r="V42" s="433"/>
      <c r="W42" s="32" t="s">
        <v>321</v>
      </c>
      <c r="X42" s="164" t="s">
        <v>42</v>
      </c>
      <c r="Y42" s="33">
        <v>0</v>
      </c>
      <c r="Z42" s="12"/>
      <c r="AA42" s="2" t="s">
        <v>35</v>
      </c>
      <c r="AE42" s="2">
        <f>AB42*15</f>
        <v>0</v>
      </c>
    </row>
    <row r="43" spans="2:32" ht="27.75" customHeight="1">
      <c r="B43" s="325" t="s">
        <v>36</v>
      </c>
      <c r="C43" s="42"/>
      <c r="D43" s="174"/>
      <c r="E43" s="255"/>
      <c r="F43" s="174"/>
      <c r="G43" s="29"/>
      <c r="H43" s="39"/>
      <c r="I43" s="29"/>
      <c r="J43" s="207"/>
      <c r="K43" s="217"/>
      <c r="L43" s="210"/>
      <c r="M43" s="174"/>
      <c r="N43" s="179"/>
      <c r="O43" s="174"/>
      <c r="P43" s="174"/>
      <c r="Q43" s="179"/>
      <c r="R43" s="174"/>
      <c r="S43" s="206"/>
      <c r="T43" s="217"/>
      <c r="U43" s="183"/>
      <c r="V43" s="433"/>
      <c r="W43" s="35" t="s">
        <v>12</v>
      </c>
      <c r="X43" s="122"/>
      <c r="Y43" s="33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326"/>
      <c r="C44" s="44"/>
      <c r="D44" s="289"/>
      <c r="E44" s="290"/>
      <c r="F44" s="291"/>
      <c r="G44" s="193"/>
      <c r="H44" s="58"/>
      <c r="I44" s="59"/>
      <c r="J44" s="208"/>
      <c r="K44" s="218"/>
      <c r="L44" s="193"/>
      <c r="M44" s="208"/>
      <c r="N44" s="218"/>
      <c r="O44" s="193"/>
      <c r="P44" s="59"/>
      <c r="Q44" s="58"/>
      <c r="R44" s="59"/>
      <c r="S44" s="59"/>
      <c r="T44" s="58"/>
      <c r="U44" s="59"/>
      <c r="V44" s="435"/>
      <c r="W44" s="32" t="s">
        <v>386</v>
      </c>
      <c r="X44" s="118"/>
      <c r="Y44" s="33"/>
      <c r="Z44" s="12"/>
      <c r="AC44" s="45">
        <f>AC43*4/AF43</f>
        <v>0.16345624656026417</v>
      </c>
      <c r="AD44" s="45">
        <f>AD43*9/AF43</f>
        <v>0.2971931755641167</v>
      </c>
      <c r="AE44" s="45">
        <f>AE43*4/AF43</f>
        <v>0.5393505778756192</v>
      </c>
    </row>
    <row r="45" spans="3:26" ht="21.75" customHeight="1">
      <c r="C45" s="2"/>
      <c r="J45" s="443"/>
      <c r="K45" s="442"/>
      <c r="L45" s="443"/>
      <c r="M45" s="443"/>
      <c r="N45" s="442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64"/>
    </row>
    <row r="46" spans="2:25" ht="20.25">
      <c r="B46" s="3"/>
      <c r="D46" s="445"/>
      <c r="E46" s="445"/>
      <c r="F46" s="446"/>
      <c r="G46" s="446"/>
      <c r="H46" s="65"/>
      <c r="I46" s="2"/>
      <c r="J46" s="2"/>
      <c r="K46" s="65"/>
      <c r="L46" s="2"/>
      <c r="N46" s="65"/>
      <c r="O46" s="2"/>
      <c r="Q46" s="65"/>
      <c r="R46" s="2"/>
      <c r="T46" s="65"/>
      <c r="U46" s="2"/>
      <c r="V46" s="66"/>
      <c r="Y46" s="68"/>
    </row>
    <row r="47" ht="20.25">
      <c r="Y47" s="68"/>
    </row>
    <row r="48" ht="20.25">
      <c r="Y48" s="68"/>
    </row>
    <row r="49" ht="20.25">
      <c r="Y49" s="68"/>
    </row>
    <row r="50" ht="20.25">
      <c r="Y50" s="68"/>
    </row>
    <row r="51" ht="20.25">
      <c r="Y51" s="68"/>
    </row>
    <row r="52" ht="20.25">
      <c r="Y52" s="68"/>
    </row>
  </sheetData>
  <sheetProtection/>
  <mergeCells count="15">
    <mergeCell ref="B1:Y1"/>
    <mergeCell ref="B2:G2"/>
    <mergeCell ref="C5:C10"/>
    <mergeCell ref="B9:B10"/>
    <mergeCell ref="C13:C18"/>
    <mergeCell ref="B17:B18"/>
    <mergeCell ref="V5:V44"/>
    <mergeCell ref="C37:C42"/>
    <mergeCell ref="B41:B42"/>
    <mergeCell ref="J45:Y45"/>
    <mergeCell ref="D46:G46"/>
    <mergeCell ref="C21:C26"/>
    <mergeCell ref="B25:B26"/>
    <mergeCell ref="C29:C34"/>
    <mergeCell ref="B33:B34"/>
  </mergeCells>
  <printOptions/>
  <pageMargins left="1.299212598425197" right="0.15748031496062992" top="0.1968503937007874" bottom="0.15748031496062992" header="0.5118110236220472" footer="0.2362204724409449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teacher</cp:lastModifiedBy>
  <cp:lastPrinted>2020-08-19T06:36:41Z</cp:lastPrinted>
  <dcterms:created xsi:type="dcterms:W3CDTF">2013-10-17T10:44:48Z</dcterms:created>
  <dcterms:modified xsi:type="dcterms:W3CDTF">2020-08-27T08:14:41Z</dcterms:modified>
  <cp:category/>
  <cp:version/>
  <cp:contentType/>
  <cp:contentStatus/>
</cp:coreProperties>
</file>