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activeTab="5"/>
  </bookViews>
  <sheets>
    <sheet name="109.5月菜單" sheetId="1" r:id="rId1"/>
    <sheet name="第一週明細)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definedNames>
    <definedName name="_xlnm.Print_Area" localSheetId="5">'第五週明細'!$A$1:$Y$45</definedName>
  </definedNames>
  <calcPr fullCalcOnLoad="1"/>
</workbook>
</file>

<file path=xl/sharedStrings.xml><?xml version="1.0" encoding="utf-8"?>
<sst xmlns="http://schemas.openxmlformats.org/spreadsheetml/2006/main" count="1544" uniqueCount="476">
  <si>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</si>
  <si>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</si>
  <si>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</si>
  <si>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</si>
  <si>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</si>
  <si>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</si>
  <si>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</si>
  <si>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</si>
  <si>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</si>
  <si>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</si>
  <si>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</si>
  <si>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</si>
  <si>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</si>
  <si>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</si>
  <si>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</si>
  <si>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</si>
  <si>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</si>
  <si>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</si>
  <si>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</si>
  <si>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</si>
  <si>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</si>
  <si>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</si>
  <si>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</si>
  <si>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</si>
  <si>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</si>
  <si>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</si>
  <si>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</si>
  <si>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</si>
  <si>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</si>
  <si>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</si>
  <si>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</si>
  <si>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</si>
  <si>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</si>
  <si>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</si>
  <si>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</si>
  <si>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</si>
  <si>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</si>
  <si>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滷</t>
  </si>
  <si>
    <t>星期二</t>
  </si>
  <si>
    <t>炸</t>
  </si>
  <si>
    <t>星期三</t>
  </si>
  <si>
    <t>星期四</t>
  </si>
  <si>
    <t>備註</t>
  </si>
  <si>
    <t>奶類</t>
  </si>
  <si>
    <t>食材以可食量標示</t>
  </si>
  <si>
    <t>營養分析</t>
  </si>
  <si>
    <t>g</t>
  </si>
  <si>
    <t>K</t>
  </si>
  <si>
    <t>炒</t>
  </si>
  <si>
    <t>滷或烤</t>
  </si>
  <si>
    <t>煮</t>
  </si>
  <si>
    <t>主菜</t>
  </si>
  <si>
    <t>煮</t>
  </si>
  <si>
    <t>豆</t>
  </si>
  <si>
    <t>冬粉</t>
  </si>
  <si>
    <t>熱量:</t>
  </si>
  <si>
    <t>熱量:</t>
  </si>
  <si>
    <t>熱量:</t>
  </si>
  <si>
    <t>脂肪：</t>
  </si>
  <si>
    <t>蛋白質：</t>
  </si>
  <si>
    <t>白米</t>
  </si>
  <si>
    <t>加</t>
  </si>
  <si>
    <t>深色蔬菜</t>
  </si>
  <si>
    <t>豆</t>
  </si>
  <si>
    <t>什穀米</t>
  </si>
  <si>
    <t>煮芡</t>
  </si>
  <si>
    <t>胡蘿蔔</t>
  </si>
  <si>
    <t>熱量:</t>
  </si>
  <si>
    <t>白米</t>
  </si>
  <si>
    <t>冬瓜</t>
  </si>
  <si>
    <t>深色蔬菜</t>
  </si>
  <si>
    <t>地瓜</t>
  </si>
  <si>
    <t>蕎麥</t>
  </si>
  <si>
    <t>主食類</t>
  </si>
  <si>
    <t>高麗菜</t>
  </si>
  <si>
    <t>新鮮絞肉</t>
  </si>
  <si>
    <t>胡蘿蔔</t>
  </si>
  <si>
    <t>金針菇</t>
  </si>
  <si>
    <t>豆魚肉蛋類</t>
  </si>
  <si>
    <t>洋蔥</t>
  </si>
  <si>
    <t>馬鈴薯</t>
  </si>
  <si>
    <t>淺色蔬菜</t>
  </si>
  <si>
    <t>糙米</t>
  </si>
  <si>
    <t>麵條</t>
  </si>
  <si>
    <t>冷</t>
  </si>
  <si>
    <t>紫菜</t>
  </si>
  <si>
    <t>蛋</t>
  </si>
  <si>
    <t>蔬菜類</t>
  </si>
  <si>
    <t>油脂類</t>
  </si>
  <si>
    <t>水果類</t>
  </si>
  <si>
    <t>奶類</t>
  </si>
  <si>
    <t>豆腐</t>
  </si>
  <si>
    <t>鵪鶉蛋</t>
  </si>
  <si>
    <t>新鮮肉絲</t>
  </si>
  <si>
    <t>洋蔥</t>
  </si>
  <si>
    <t>魷魚</t>
  </si>
  <si>
    <t>海</t>
  </si>
  <si>
    <t>海加</t>
  </si>
  <si>
    <t>地瓜</t>
  </si>
  <si>
    <t>豆皮</t>
  </si>
  <si>
    <t>新鮮竹筍</t>
  </si>
  <si>
    <t>小米</t>
  </si>
  <si>
    <t>新鮮雞肉</t>
  </si>
  <si>
    <t>燕麥</t>
  </si>
  <si>
    <t>枸杞</t>
  </si>
  <si>
    <t>白米</t>
  </si>
  <si>
    <t>新鮮龍骨</t>
  </si>
  <si>
    <t>絲瓜</t>
  </si>
  <si>
    <t>麵線</t>
  </si>
  <si>
    <t>味噌</t>
  </si>
  <si>
    <t>煮</t>
  </si>
  <si>
    <t>0g</t>
  </si>
  <si>
    <t>玉米粒</t>
  </si>
  <si>
    <t>胡蘿蔔</t>
  </si>
  <si>
    <t>新鮮肉絲</t>
  </si>
  <si>
    <t>蛋</t>
  </si>
  <si>
    <t>白蘿蔔</t>
  </si>
  <si>
    <t>木耳</t>
  </si>
  <si>
    <t>蘿蔔</t>
  </si>
  <si>
    <t>柴魚片</t>
  </si>
  <si>
    <t>醃</t>
  </si>
  <si>
    <t>新鮮肉丁</t>
  </si>
  <si>
    <t>新鮮絞肉</t>
  </si>
  <si>
    <t>碎瓜</t>
  </si>
  <si>
    <t>豆芽菜</t>
  </si>
  <si>
    <t>韭菜</t>
  </si>
  <si>
    <t>豆干</t>
  </si>
  <si>
    <t>新鮮豬肉</t>
  </si>
  <si>
    <t>大黃瓜</t>
  </si>
  <si>
    <t>銀蘿</t>
  </si>
  <si>
    <t>鳥蛋</t>
  </si>
  <si>
    <t>米血</t>
  </si>
  <si>
    <t>白蘿蔔</t>
  </si>
  <si>
    <t>新鮮腿丁</t>
  </si>
  <si>
    <t>香菇</t>
  </si>
  <si>
    <t>煮</t>
  </si>
  <si>
    <t>滷</t>
  </si>
  <si>
    <t>新鮮雞翅</t>
  </si>
  <si>
    <t>豆干</t>
  </si>
  <si>
    <t>冷</t>
  </si>
  <si>
    <t>鴿蛋</t>
  </si>
  <si>
    <t>包白菜</t>
  </si>
  <si>
    <t>豆腐</t>
  </si>
  <si>
    <t>豆</t>
  </si>
  <si>
    <t>胡蘿蔔</t>
  </si>
  <si>
    <t>新鮮豬肉</t>
  </si>
  <si>
    <t>白米</t>
  </si>
  <si>
    <t>雜糧米</t>
  </si>
  <si>
    <t>雞塊</t>
  </si>
  <si>
    <t>香腸</t>
  </si>
  <si>
    <t>烤</t>
  </si>
  <si>
    <t>新鮮雞腿</t>
  </si>
  <si>
    <t>冷</t>
  </si>
  <si>
    <t>新鮮竹筍</t>
  </si>
  <si>
    <t>金針菇</t>
  </si>
  <si>
    <t>新鮮肉絲</t>
  </si>
  <si>
    <t>海</t>
  </si>
  <si>
    <t>蘿蔔糕</t>
  </si>
  <si>
    <t>加</t>
  </si>
  <si>
    <t>烤煮</t>
  </si>
  <si>
    <t>蔥花捲</t>
  </si>
  <si>
    <t>蒸烤</t>
  </si>
  <si>
    <t>5月4日(一)</t>
  </si>
  <si>
    <t>5月15日(五)</t>
  </si>
  <si>
    <t>g</t>
  </si>
  <si>
    <t>淺色蔬菜</t>
  </si>
  <si>
    <t>深色蔬菜</t>
  </si>
  <si>
    <t>海芽菜</t>
  </si>
  <si>
    <t>胡蘿蔔</t>
  </si>
  <si>
    <t>新鮮豆薯</t>
  </si>
  <si>
    <t>海帶芽</t>
  </si>
  <si>
    <t>蝦仁</t>
  </si>
  <si>
    <t>炸酥粉</t>
  </si>
  <si>
    <t>粿仔條</t>
  </si>
  <si>
    <t>白芝麻</t>
  </si>
  <si>
    <t>花生</t>
  </si>
  <si>
    <t>雞蛋</t>
  </si>
  <si>
    <t>彩椒</t>
  </si>
  <si>
    <t>新鮮肉片</t>
  </si>
  <si>
    <t>木耳</t>
  </si>
  <si>
    <t>豆</t>
  </si>
  <si>
    <t>菜脯</t>
  </si>
  <si>
    <t>豆干</t>
  </si>
  <si>
    <t>新鮮豬肉丁</t>
  </si>
  <si>
    <t>魚柳條</t>
  </si>
  <si>
    <t>新鮮竹筍</t>
  </si>
  <si>
    <t>四季豆</t>
  </si>
  <si>
    <t>海帶苗</t>
  </si>
  <si>
    <t>芝麻</t>
  </si>
  <si>
    <t>玉米</t>
  </si>
  <si>
    <r>
      <t>通心粉</t>
    </r>
    <r>
      <rPr>
        <sz val="20"/>
        <color indexed="10"/>
        <rFont val="新細明體"/>
        <family val="1"/>
      </rPr>
      <t xml:space="preserve"> </t>
    </r>
  </si>
  <si>
    <t>白米</t>
  </si>
  <si>
    <t>魚排</t>
  </si>
  <si>
    <t>加</t>
  </si>
  <si>
    <t>新鮮絞肉</t>
  </si>
  <si>
    <t>麵輪</t>
  </si>
  <si>
    <t>胡蘿蔔</t>
  </si>
  <si>
    <t>新鮮肉條</t>
  </si>
  <si>
    <t>洋蔥</t>
  </si>
  <si>
    <t>豆腐</t>
  </si>
  <si>
    <t>豆</t>
  </si>
  <si>
    <t>冬菜</t>
  </si>
  <si>
    <t>醃</t>
  </si>
  <si>
    <t>蛋</t>
  </si>
  <si>
    <t>小魚</t>
  </si>
  <si>
    <t>海</t>
  </si>
  <si>
    <t>玉米粒</t>
  </si>
  <si>
    <t>雲吞</t>
  </si>
  <si>
    <t>新鮮雞翅</t>
  </si>
  <si>
    <t>馬鈴薯</t>
  </si>
  <si>
    <t>新鮮豬肉</t>
  </si>
  <si>
    <t>木耳</t>
  </si>
  <si>
    <t>炸</t>
  </si>
  <si>
    <t>煮</t>
  </si>
  <si>
    <t>蒸炒</t>
  </si>
  <si>
    <t>5月1日(五)</t>
  </si>
  <si>
    <t>5月8日(五)</t>
  </si>
  <si>
    <t>5月22日(五)</t>
  </si>
  <si>
    <t>5月29日(五)</t>
  </si>
  <si>
    <t>5月25日(一)</t>
  </si>
  <si>
    <t>25.0g</t>
  </si>
  <si>
    <t>29.8g</t>
  </si>
  <si>
    <t>醣類：</t>
  </si>
  <si>
    <t>主食類</t>
  </si>
  <si>
    <t>110.0g</t>
  </si>
  <si>
    <t>豆魚肉蛋類</t>
  </si>
  <si>
    <t>脂肪：</t>
  </si>
  <si>
    <t>蔬菜類</t>
  </si>
  <si>
    <t>25.5g</t>
  </si>
  <si>
    <t>油脂類</t>
  </si>
  <si>
    <t>蛋白質：</t>
  </si>
  <si>
    <t>水果類</t>
  </si>
  <si>
    <t>30.2g</t>
  </si>
  <si>
    <t>奶類</t>
  </si>
  <si>
    <t>113.0g</t>
  </si>
  <si>
    <t>26.0g</t>
  </si>
  <si>
    <t>112.0g</t>
  </si>
  <si>
    <t>31.9g</t>
  </si>
  <si>
    <t>115.0g</t>
  </si>
  <si>
    <t>25.0g</t>
  </si>
  <si>
    <t>30.0g</t>
  </si>
  <si>
    <t>802.0K</t>
  </si>
  <si>
    <t>804.0K</t>
  </si>
  <si>
    <t>31.6g</t>
  </si>
  <si>
    <t>111.0g</t>
  </si>
  <si>
    <t>789.0K</t>
  </si>
  <si>
    <t>30.5g</t>
  </si>
  <si>
    <t>795.0K</t>
  </si>
  <si>
    <t>800.0K</t>
  </si>
  <si>
    <t>煮炒</t>
  </si>
  <si>
    <t>炒</t>
  </si>
  <si>
    <t>滷</t>
  </si>
  <si>
    <t>煮炒</t>
  </si>
  <si>
    <t>豆腐</t>
  </si>
  <si>
    <t>豆</t>
  </si>
  <si>
    <t>胡蘿蔔</t>
  </si>
  <si>
    <t>四方麵條</t>
  </si>
  <si>
    <t>洋蔥</t>
  </si>
  <si>
    <t>大白菜</t>
  </si>
  <si>
    <t>泡菜</t>
  </si>
  <si>
    <t>醃</t>
  </si>
  <si>
    <t>蛋</t>
  </si>
  <si>
    <t>新鮮雞翅</t>
  </si>
  <si>
    <t>海帶結</t>
  </si>
  <si>
    <t>杏鮑菇</t>
  </si>
  <si>
    <t>新鮮絞肉</t>
  </si>
  <si>
    <t>雞蛋</t>
  </si>
  <si>
    <t>海</t>
  </si>
  <si>
    <t>海帶根</t>
  </si>
  <si>
    <t>新鮮雞里肌</t>
  </si>
  <si>
    <t>新鮮豬肉片</t>
  </si>
  <si>
    <t>海鮮條</t>
  </si>
  <si>
    <t xml:space="preserve">杏鮑菇 </t>
  </si>
  <si>
    <t>811.0大卡</t>
  </si>
  <si>
    <t>30.3g</t>
  </si>
  <si>
    <t>29.5g</t>
  </si>
  <si>
    <t>792.0K</t>
  </si>
  <si>
    <t>26.0g</t>
  </si>
  <si>
    <t>112.0g</t>
  </si>
  <si>
    <t>111.0g</t>
  </si>
  <si>
    <t>786.5K</t>
  </si>
  <si>
    <t>782.0K</t>
  </si>
  <si>
    <t>791.0K</t>
  </si>
  <si>
    <t xml:space="preserve"> 32.4g</t>
  </si>
  <si>
    <t>31.2g</t>
  </si>
  <si>
    <t>806.5K</t>
  </si>
  <si>
    <t>煮或烤</t>
  </si>
  <si>
    <t>新鮮魚</t>
  </si>
  <si>
    <t>31.5g</t>
  </si>
  <si>
    <t>110.0g</t>
  </si>
  <si>
    <t>784.0K</t>
  </si>
  <si>
    <t>5月12日(二)</t>
  </si>
  <si>
    <t>5月19日(二)</t>
  </si>
  <si>
    <t>新鮮地瓜</t>
  </si>
  <si>
    <t>淺色蔬菜</t>
  </si>
  <si>
    <t>竹筍</t>
  </si>
  <si>
    <t>新鮮馬鈴薯</t>
  </si>
  <si>
    <t>新鮮鴨肉</t>
  </si>
  <si>
    <t>冬粉</t>
  </si>
  <si>
    <t>主食類</t>
  </si>
  <si>
    <t>豆魚肉蛋類</t>
  </si>
  <si>
    <t>蔬菜類</t>
  </si>
  <si>
    <t>油脂類</t>
  </si>
  <si>
    <t>水果類</t>
  </si>
  <si>
    <t xml:space="preserve"> 30.2g</t>
  </si>
  <si>
    <t>奶類</t>
  </si>
  <si>
    <t>白米</t>
  </si>
  <si>
    <t>新鮮雞翅</t>
  </si>
  <si>
    <t>新鮮馬鈴薯</t>
  </si>
  <si>
    <t>冷</t>
  </si>
  <si>
    <t>深色蔬菜</t>
  </si>
  <si>
    <t>新鮮竹筍</t>
  </si>
  <si>
    <t>蛋</t>
  </si>
  <si>
    <t>新鮮雞肉</t>
  </si>
  <si>
    <t>玉米粒</t>
  </si>
  <si>
    <t>海苔</t>
  </si>
  <si>
    <t>114.0g</t>
  </si>
  <si>
    <t>新鮮豬里肌</t>
  </si>
  <si>
    <t>加</t>
  </si>
  <si>
    <t>淺色蔬菜</t>
  </si>
  <si>
    <t>蘿蔔</t>
  </si>
  <si>
    <t>洋蔥</t>
  </si>
  <si>
    <t>腐丁</t>
  </si>
  <si>
    <t>豆</t>
  </si>
  <si>
    <t>小黃瓜</t>
  </si>
  <si>
    <t>主食類</t>
  </si>
  <si>
    <t>豆魚肉蛋類</t>
  </si>
  <si>
    <t>脂肪：</t>
  </si>
  <si>
    <t>蔬菜類</t>
  </si>
  <si>
    <t>油脂類</t>
  </si>
  <si>
    <t>水果類</t>
  </si>
  <si>
    <t>奶類</t>
  </si>
  <si>
    <t>5月28日(四)</t>
  </si>
  <si>
    <t>水果/乳品</t>
  </si>
  <si>
    <t>依    合    約    無    提    供    水    果    和    乳    品</t>
  </si>
  <si>
    <t>愛玉</t>
  </si>
  <si>
    <t>圓圓</t>
  </si>
  <si>
    <t>119.0g</t>
  </si>
  <si>
    <t>837.5K</t>
  </si>
  <si>
    <t>西谷米</t>
  </si>
  <si>
    <t>可可</t>
  </si>
  <si>
    <t>833.0K</t>
  </si>
  <si>
    <t>可可醬</t>
  </si>
  <si>
    <t>餃子</t>
  </si>
  <si>
    <t>794.0K</t>
  </si>
  <si>
    <r>
      <t>＊菜單設計者：曾富美 營養師                  ＊專線：7363303＊</t>
    </r>
    <r>
      <rPr>
        <sz val="9"/>
        <color indexed="10"/>
        <rFont val="新細明體"/>
        <family val="1"/>
      </rPr>
      <t xml:space="preserve"> ( 彰泰國中菜單)         </t>
    </r>
    <r>
      <rPr>
        <sz val="9"/>
        <rFont val="新細明體"/>
        <family val="1"/>
      </rPr>
      <t xml:space="preserve">                                                                                               ＊國華E-mail：kuohow.food@gmail.com                                                                                                       ＊飯菜不足或用餐有任何問題，請洽服務人員哦                       109.5月     </t>
    </r>
  </si>
  <si>
    <t>109.5月第一週菜單明細(彰泰國中-國華廠商)</t>
  </si>
  <si>
    <t>109.5月第二週菜單明細(彰泰國中-國華廠商)</t>
  </si>
  <si>
    <t>109.5月第三週菜單明細(彰泰國中-國華廠商)</t>
  </si>
  <si>
    <t>109.5月第四週菜單明細(彰泰國中-國華廠商)</t>
  </si>
  <si>
    <t>109.5月第五週菜單明細(彰泰國中-國華廠商)</t>
  </si>
  <si>
    <t>32.3g</t>
  </si>
  <si>
    <t>806.7K</t>
  </si>
  <si>
    <t>烤</t>
  </si>
  <si>
    <t xml:space="preserve">粽子 </t>
  </si>
  <si>
    <t>包子</t>
  </si>
  <si>
    <t>蜂蜜蛋糕</t>
  </si>
  <si>
    <t>28.6g</t>
  </si>
  <si>
    <t>120.0g</t>
  </si>
  <si>
    <t>820.0K</t>
  </si>
  <si>
    <t>麵糰</t>
  </si>
  <si>
    <t>鹽酥雞</t>
  </si>
  <si>
    <t>5月14日(四)</t>
  </si>
  <si>
    <t>熱狗棒芝麻球</t>
  </si>
  <si>
    <t>烤餅麵團</t>
  </si>
  <si>
    <t>30.4g</t>
  </si>
  <si>
    <t>26.5g</t>
  </si>
  <si>
    <t>825.5K</t>
  </si>
  <si>
    <t>26.0g</t>
  </si>
  <si>
    <t>807.0K</t>
  </si>
  <si>
    <t>5月5日(二)</t>
  </si>
  <si>
    <t>5月7日(四)</t>
  </si>
  <si>
    <t>5月6日(三)</t>
  </si>
  <si>
    <t>5月11日(一)</t>
  </si>
  <si>
    <t>5月13日(三)</t>
  </si>
  <si>
    <t>5月18日(一)</t>
  </si>
  <si>
    <t>5月20日(三)</t>
  </si>
  <si>
    <t>5月21日(四)</t>
  </si>
  <si>
    <t>5月26日(二)</t>
  </si>
  <si>
    <t>5月27日(三)</t>
  </si>
  <si>
    <t>香Q米飯</t>
  </si>
  <si>
    <t>蜜汁雞翅</t>
  </si>
  <si>
    <t xml:space="preserve"> 螺旋醬肉</t>
  </si>
  <si>
    <t xml:space="preserve">   鮮味豆腐煲(豆)  </t>
  </si>
  <si>
    <t>深色蔬菜</t>
  </si>
  <si>
    <t xml:space="preserve"> 美味海芽湯</t>
  </si>
  <si>
    <t>雜糧Q飯</t>
  </si>
  <si>
    <t>海苔蛋炒飯</t>
  </si>
  <si>
    <t>地瓜糙米飯</t>
  </si>
  <si>
    <t>味噌芝麻豬</t>
  </si>
  <si>
    <t xml:space="preserve">宮保雞丁 </t>
  </si>
  <si>
    <t xml:space="preserve">炭烤雞翅 </t>
  </si>
  <si>
    <t>香炒豬肉</t>
  </si>
  <si>
    <t xml:space="preserve"> 香酥魚排(炸海加)</t>
  </si>
  <si>
    <r>
      <t>美味雞塊(加)</t>
    </r>
    <r>
      <rPr>
        <b/>
        <sz val="13"/>
        <color indexed="8"/>
        <rFont val="新細明體"/>
        <family val="1"/>
      </rPr>
      <t xml:space="preserve">  </t>
    </r>
  </si>
  <si>
    <t xml:space="preserve">  滷味拼盤(豆)  </t>
  </si>
  <si>
    <t xml:space="preserve">  蟲蟲薯條雙拼(炸) </t>
  </si>
  <si>
    <t xml:space="preserve">  金元寶餃(冷)  </t>
  </si>
  <si>
    <t>鴿蛋輪燒絞肉</t>
  </si>
  <si>
    <t>南洋椰香鴿蛋</t>
  </si>
  <si>
    <t>台式公仔麵</t>
  </si>
  <si>
    <t xml:space="preserve">    可可醬格子烤餅   </t>
  </si>
  <si>
    <t xml:space="preserve">  韓式什錦煲(豆醃)</t>
  </si>
  <si>
    <t>古早味炒蛋</t>
  </si>
  <si>
    <t>淺色蔬菜</t>
  </si>
  <si>
    <t>蘿蔔肉絲湯</t>
  </si>
  <si>
    <t>愛玉圓圓</t>
  </si>
  <si>
    <t>筍片雞湯</t>
  </si>
  <si>
    <t>紫菜蛋花湯</t>
  </si>
  <si>
    <t>枸杞四味湯</t>
  </si>
  <si>
    <t>地瓜小米飯</t>
  </si>
  <si>
    <t>古早味炸醬麵</t>
  </si>
  <si>
    <t>燕麥Q飯</t>
  </si>
  <si>
    <t>黃金雞翅(炸)</t>
  </si>
  <si>
    <t>回鍋肉絲(豆)</t>
  </si>
  <si>
    <t>金榜粽</t>
  </si>
  <si>
    <t>鹽酥雞(炸加)</t>
  </si>
  <si>
    <t xml:space="preserve"> 冬菜扣肉(醃) </t>
  </si>
  <si>
    <t>醬汁海結蛋</t>
  </si>
  <si>
    <t>滿香香腸(加)</t>
  </si>
  <si>
    <t xml:space="preserve">  包子(冷)</t>
  </si>
  <si>
    <t>紅燒豬腩</t>
  </si>
  <si>
    <t xml:space="preserve"> 吻仔魚滑蛋(海)</t>
  </si>
  <si>
    <t xml:space="preserve">  蔥花捲(冷) </t>
  </si>
  <si>
    <t>奶香洋芋燒</t>
  </si>
  <si>
    <t>精緻蛋糕</t>
  </si>
  <si>
    <t>金絲蝦仁蛋(海)</t>
  </si>
  <si>
    <t xml:space="preserve"> 蒜香豆腐(豆)</t>
  </si>
  <si>
    <t>日式味噌湯</t>
  </si>
  <si>
    <t>細粉鮮蔬湯</t>
  </si>
  <si>
    <t>香筍龍骨湯</t>
  </si>
  <si>
    <t>豆薯玉米湯</t>
  </si>
  <si>
    <t>冬瓜雞湯</t>
  </si>
  <si>
    <t>什錦穀Q飯</t>
  </si>
  <si>
    <t>油蔥雞肉飯</t>
  </si>
  <si>
    <t>地瓜蕎麥飯</t>
  </si>
  <si>
    <t>芝麻雞腿</t>
  </si>
  <si>
    <t>咖哩燒豬</t>
  </si>
  <si>
    <t>家傳豬里肌</t>
  </si>
  <si>
    <t>卡拉雞排(炸)</t>
  </si>
  <si>
    <t>蔥爆彩椒豬肉</t>
  </si>
  <si>
    <t>什錦菜脯蛋(醃)</t>
  </si>
  <si>
    <t xml:space="preserve">  刷醬干條(豆)</t>
  </si>
  <si>
    <t>熱狗棒芝麻球雙拼(炸加)</t>
  </si>
  <si>
    <t>瓜仔肉醬(醃)</t>
  </si>
  <si>
    <t>黃金炒蛋</t>
  </si>
  <si>
    <t xml:space="preserve"> 燒烤鯛魚(海)</t>
  </si>
  <si>
    <t>絲瓜麵線</t>
  </si>
  <si>
    <t xml:space="preserve">  牛角烤餅(冷) </t>
  </si>
  <si>
    <t xml:space="preserve"> 蔬炒拋麵 </t>
  </si>
  <si>
    <t xml:space="preserve">  泰式雲吞(加)</t>
  </si>
  <si>
    <t>三絲湯</t>
  </si>
  <si>
    <t>可可西米露</t>
  </si>
  <si>
    <t>白玉腐湯(豆)</t>
  </si>
  <si>
    <t>海芽金菇湯</t>
  </si>
  <si>
    <t>柴魚豆腐湯(豆)</t>
  </si>
  <si>
    <t>招牌粿仔條</t>
  </si>
  <si>
    <t>土豆燒肉塊</t>
  </si>
  <si>
    <t>菲力雞排</t>
  </si>
  <si>
    <t>醬爆肉片</t>
  </si>
  <si>
    <t>家鄉鳳翅</t>
  </si>
  <si>
    <t xml:space="preserve"> 南台海鮮捲條(加)</t>
  </si>
  <si>
    <t>茶葉蛋</t>
  </si>
  <si>
    <t>北極冰海魚柳條(炸海加)</t>
  </si>
  <si>
    <t xml:space="preserve">  五味小炒(海豆)</t>
  </si>
  <si>
    <t>燴炒大瓜</t>
  </si>
  <si>
    <t xml:space="preserve">  油蔥蘿蔔糕(冷)</t>
  </si>
  <si>
    <t xml:space="preserve">   甘薯球薯條雙拼(炸) </t>
  </si>
  <si>
    <t xml:space="preserve">  脆綠彩絲(豆)</t>
  </si>
  <si>
    <t>焗汁白醬菇香馬鈴薯</t>
  </si>
  <si>
    <t xml:space="preserve"> 淺色蔬菜 </t>
  </si>
  <si>
    <t>玉米濃湯(芡)</t>
  </si>
  <si>
    <t xml:space="preserve">豆腐龍骨湯(豆) </t>
  </si>
  <si>
    <t>冬粉鴨肉湯</t>
  </si>
  <si>
    <t>海帶苗蛋花湯</t>
  </si>
  <si>
    <t>土瓶蒸湯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</si>
</sst>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sz val="12"/>
      <name val="標楷體"/>
      <family val="4"/>
    </font>
    <font>
      <sz val="6"/>
      <name val="新細明體"/>
      <family val="1"/>
    </font>
    <font>
      <sz val="9"/>
      <color indexed="10"/>
      <name val="新細明體"/>
      <family val="1"/>
    </font>
    <font>
      <sz val="11"/>
      <name val="Gungsuh"/>
      <family val="1"/>
    </font>
    <font>
      <sz val="20"/>
      <color indexed="10"/>
      <name val="新細明體"/>
      <family val="1"/>
    </font>
    <font>
      <b/>
      <sz val="13"/>
      <color indexed="8"/>
      <name val="新細明體"/>
      <family val="1"/>
    </font>
    <font>
      <sz val="20"/>
      <color indexed="40"/>
      <name val="新細明體"/>
      <family val="1"/>
    </font>
    <font>
      <sz val="24"/>
      <color indexed="10"/>
      <name val="新細明體"/>
      <family val="1"/>
    </font>
    <font>
      <sz val="13"/>
      <color indexed="8"/>
      <name val="新細明體"/>
      <family val="1"/>
    </font>
    <font>
      <sz val="20"/>
      <color theme="1"/>
      <name val="新細明體"/>
      <family val="1"/>
    </font>
    <font>
      <sz val="20"/>
      <color rgb="FFFF0000"/>
      <name val="新細明體"/>
      <family val="1"/>
    </font>
    <font>
      <sz val="20"/>
      <color rgb="FF00B0F0"/>
      <name val="新細明體"/>
      <family val="1"/>
    </font>
    <font>
      <sz val="24"/>
      <color theme="1"/>
      <name val="新細明體"/>
      <family val="1"/>
    </font>
    <font>
      <sz val="24"/>
      <color rgb="FFFF0000"/>
      <name val="新細明體"/>
      <family val="1"/>
    </font>
    <font>
      <sz val="12"/>
      <color theme="1"/>
      <name val="新細明體"/>
      <family val="1"/>
    </font>
    <font>
      <sz val="13"/>
      <color theme="1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/>
      <right style="thin"/>
      <top style="thin">
        <color theme="0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 style="thin">
        <color indexed="59"/>
      </left>
      <right style="thin"/>
      <top style="thin"/>
      <bottom style="thin"/>
    </border>
    <border>
      <left>
        <color indexed="63"/>
      </left>
      <right style="thin">
        <color indexed="59"/>
      </right>
      <top style="thin"/>
      <bottom style="thin"/>
    </border>
    <border>
      <left style="thin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/>
      <right>
        <color indexed="63"/>
      </right>
      <top style="thin"/>
      <bottom style="thin">
        <color indexed="59"/>
      </bottom>
    </border>
    <border>
      <left style="thin">
        <color indexed="59"/>
      </left>
      <right style="thin"/>
      <top style="thin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medium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9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indexed="59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59"/>
      </right>
      <top>
        <color indexed="63"/>
      </top>
      <bottom style="thin">
        <color theme="1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theme="1"/>
      </bottom>
    </border>
    <border>
      <left style="thin">
        <color indexed="59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59"/>
      </left>
      <right style="thin">
        <color indexed="59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theme="0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thin"/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58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shrinkToFit="1"/>
    </xf>
    <xf numFmtId="0" fontId="25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11" xfId="0" applyFont="1" applyFill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30" fillId="0" borderId="11" xfId="0" applyFont="1" applyBorder="1" applyAlignment="1">
      <alignment horizontal="left" vertical="center" shrinkToFit="1"/>
    </xf>
    <xf numFmtId="0" fontId="30" fillId="0" borderId="11" xfId="0" applyFont="1" applyFill="1" applyBorder="1" applyAlignment="1">
      <alignment horizontal="left" vertical="center" shrinkToFit="1"/>
    </xf>
    <xf numFmtId="0" fontId="25" fillId="0" borderId="12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vertical="center" textRotation="180" shrinkToFi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0" fillId="0" borderId="15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2" xfId="0" applyFont="1" applyBorder="1" applyAlignment="1">
      <alignment horizontal="right"/>
    </xf>
    <xf numFmtId="0" fontId="33" fillId="0" borderId="11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vertical="center" textRotation="180" shrinkToFit="1"/>
    </xf>
    <xf numFmtId="0" fontId="33" fillId="0" borderId="11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33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18" xfId="0" applyFont="1" applyBorder="1" applyAlignment="1">
      <alignment horizontal="right"/>
    </xf>
    <xf numFmtId="0" fontId="30" fillId="0" borderId="15" xfId="0" applyFont="1" applyFill="1" applyBorder="1" applyAlignment="1">
      <alignment vertical="center" textRotation="180" shrinkToFit="1"/>
    </xf>
    <xf numFmtId="0" fontId="33" fillId="0" borderId="15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3" fillId="0" borderId="19" xfId="0" applyFont="1" applyBorder="1" applyAlignment="1">
      <alignment horizontal="right"/>
    </xf>
    <xf numFmtId="0" fontId="33" fillId="0" borderId="2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0" fillId="0" borderId="0" xfId="33" applyFont="1">
      <alignment/>
      <protection/>
    </xf>
    <xf numFmtId="0" fontId="29" fillId="24" borderId="21" xfId="0" applyFont="1" applyFill="1" applyBorder="1" applyAlignment="1">
      <alignment horizontal="center" vertical="center" wrapText="1" shrinkToFit="1"/>
    </xf>
    <xf numFmtId="0" fontId="32" fillId="25" borderId="11" xfId="0" applyFont="1" applyFill="1" applyBorder="1" applyAlignment="1">
      <alignment horizontal="left" vertical="center" shrinkToFit="1"/>
    </xf>
    <xf numFmtId="0" fontId="32" fillId="25" borderId="11" xfId="0" applyFont="1" applyFill="1" applyBorder="1" applyAlignment="1">
      <alignment vertical="center" textRotation="180" shrinkToFit="1"/>
    </xf>
    <xf numFmtId="0" fontId="22" fillId="25" borderId="11" xfId="0" applyFont="1" applyFill="1" applyBorder="1" applyAlignment="1">
      <alignment horizontal="left" vertical="center" shrinkToFit="1"/>
    </xf>
    <xf numFmtId="0" fontId="22" fillId="25" borderId="11" xfId="0" applyFont="1" applyFill="1" applyBorder="1" applyAlignment="1">
      <alignment vertical="center" textRotation="180" shrinkToFit="1"/>
    </xf>
    <xf numFmtId="0" fontId="46" fillId="25" borderId="11" xfId="0" applyFont="1" applyFill="1" applyBorder="1" applyAlignment="1">
      <alignment vertical="center" textRotation="180" shrinkToFit="1"/>
    </xf>
    <xf numFmtId="0" fontId="24" fillId="0" borderId="14" xfId="0" applyFont="1" applyBorder="1" applyAlignment="1">
      <alignment horizontal="left" vertical="center" shrinkToFit="1"/>
    </xf>
    <xf numFmtId="0" fontId="30" fillId="25" borderId="22" xfId="0" applyFont="1" applyFill="1" applyBorder="1" applyAlignment="1">
      <alignment vertical="center" textRotation="180" shrinkToFit="1"/>
    </xf>
    <xf numFmtId="0" fontId="30" fillId="25" borderId="22" xfId="0" applyFont="1" applyFill="1" applyBorder="1" applyAlignment="1">
      <alignment horizontal="left" vertical="center" shrinkToFit="1"/>
    </xf>
    <xf numFmtId="0" fontId="0" fillId="0" borderId="23" xfId="0" applyFont="1" applyBorder="1" applyAlignment="1">
      <alignment vertical="center"/>
    </xf>
    <xf numFmtId="0" fontId="30" fillId="25" borderId="24" xfId="0" applyFont="1" applyFill="1" applyBorder="1" applyAlignment="1">
      <alignment horizontal="left" vertical="center" shrinkToFit="1"/>
    </xf>
    <xf numFmtId="0" fontId="30" fillId="25" borderId="25" xfId="0" applyFont="1" applyFill="1" applyBorder="1" applyAlignment="1">
      <alignment horizontal="left" vertical="center" shrinkToFit="1"/>
    </xf>
    <xf numFmtId="0" fontId="30" fillId="25" borderId="26" xfId="0" applyFont="1" applyFill="1" applyBorder="1" applyAlignment="1">
      <alignment horizontal="left" vertical="center" shrinkToFit="1"/>
    </xf>
    <xf numFmtId="0" fontId="30" fillId="25" borderId="27" xfId="0" applyFont="1" applyFill="1" applyBorder="1" applyAlignment="1">
      <alignment horizontal="left" vertical="center" shrinkToFit="1"/>
    </xf>
    <xf numFmtId="0" fontId="30" fillId="25" borderId="28" xfId="0" applyFont="1" applyFill="1" applyBorder="1" applyAlignment="1">
      <alignment horizontal="left" vertical="center" shrinkToFit="1"/>
    </xf>
    <xf numFmtId="0" fontId="1" fillId="0" borderId="23" xfId="0" applyFont="1" applyBorder="1" applyAlignment="1">
      <alignment vertical="center"/>
    </xf>
    <xf numFmtId="0" fontId="30" fillId="24" borderId="29" xfId="0" applyFont="1" applyFill="1" applyBorder="1" applyAlignment="1">
      <alignment horizontal="center" vertical="center" shrinkToFit="1"/>
    </xf>
    <xf numFmtId="0" fontId="30" fillId="24" borderId="30" xfId="0" applyFont="1" applyFill="1" applyBorder="1" applyAlignment="1">
      <alignment horizontal="center" vertical="center" shrinkToFit="1"/>
    </xf>
    <xf numFmtId="0" fontId="30" fillId="24" borderId="31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vertical="center" textRotation="180" shrinkToFit="1"/>
    </xf>
    <xf numFmtId="0" fontId="24" fillId="25" borderId="32" xfId="0" applyFont="1" applyFill="1" applyBorder="1" applyAlignment="1">
      <alignment horizontal="left" vertical="center" shrinkToFit="1"/>
    </xf>
    <xf numFmtId="0" fontId="30" fillId="24" borderId="21" xfId="0" applyFont="1" applyFill="1" applyBorder="1" applyAlignment="1">
      <alignment horizontal="center" vertical="center" shrinkToFit="1"/>
    </xf>
    <xf numFmtId="0" fontId="24" fillId="24" borderId="21" xfId="0" applyFont="1" applyFill="1" applyBorder="1" applyAlignment="1">
      <alignment horizontal="center" vertical="center" shrinkToFit="1"/>
    </xf>
    <xf numFmtId="0" fontId="24" fillId="0" borderId="33" xfId="0" applyFont="1" applyBorder="1" applyAlignment="1">
      <alignment horizontal="left" vertical="center" shrinkToFit="1"/>
    </xf>
    <xf numFmtId="0" fontId="30" fillId="25" borderId="34" xfId="0" applyFont="1" applyFill="1" applyBorder="1" applyAlignment="1">
      <alignment horizontal="left" vertical="center" shrinkToFit="1"/>
    </xf>
    <xf numFmtId="0" fontId="30" fillId="25" borderId="35" xfId="0" applyFont="1" applyFill="1" applyBorder="1" applyAlignment="1">
      <alignment horizontal="left" vertical="center" shrinkToFit="1"/>
    </xf>
    <xf numFmtId="0" fontId="30" fillId="25" borderId="36" xfId="0" applyFont="1" applyFill="1" applyBorder="1" applyAlignment="1">
      <alignment vertical="center" textRotation="180" shrinkToFit="1"/>
    </xf>
    <xf numFmtId="0" fontId="24" fillId="25" borderId="36" xfId="0" applyFont="1" applyFill="1" applyBorder="1" applyAlignment="1">
      <alignment vertical="center" textRotation="180" shrinkToFit="1"/>
    </xf>
    <xf numFmtId="0" fontId="30" fillId="25" borderId="11" xfId="0" applyFont="1" applyFill="1" applyBorder="1" applyAlignment="1">
      <alignment horizontal="left" vertical="center" shrinkToFit="1"/>
    </xf>
    <xf numFmtId="0" fontId="30" fillId="25" borderId="11" xfId="0" applyFont="1" applyFill="1" applyBorder="1" applyAlignment="1">
      <alignment vertical="center" textRotation="180" shrinkToFit="1"/>
    </xf>
    <xf numFmtId="0" fontId="30" fillId="25" borderId="17" xfId="0" applyFont="1" applyFill="1" applyBorder="1" applyAlignment="1">
      <alignment horizontal="left" vertical="center" shrinkToFit="1"/>
    </xf>
    <xf numFmtId="0" fontId="30" fillId="25" borderId="12" xfId="0" applyFont="1" applyFill="1" applyBorder="1" applyAlignment="1">
      <alignment horizontal="left" vertical="center" shrinkToFit="1"/>
    </xf>
    <xf numFmtId="0" fontId="24" fillId="25" borderId="11" xfId="0" applyFont="1" applyFill="1" applyBorder="1" applyAlignment="1">
      <alignment horizontal="left" vertical="center" shrinkToFit="1"/>
    </xf>
    <xf numFmtId="0" fontId="46" fillId="25" borderId="11" xfId="0" applyFont="1" applyFill="1" applyBorder="1" applyAlignment="1">
      <alignment horizontal="left" vertical="center" shrinkToFit="1"/>
    </xf>
    <xf numFmtId="0" fontId="24" fillId="25" borderId="11" xfId="0" applyFont="1" applyFill="1" applyBorder="1" applyAlignment="1">
      <alignment vertical="center" textRotation="180" shrinkToFit="1"/>
    </xf>
    <xf numFmtId="0" fontId="30" fillId="25" borderId="14" xfId="0" applyFont="1" applyFill="1" applyBorder="1" applyAlignment="1">
      <alignment horizontal="left" vertical="center" shrinkToFit="1"/>
    </xf>
    <xf numFmtId="0" fontId="30" fillId="25" borderId="36" xfId="0" applyFont="1" applyFill="1" applyBorder="1" applyAlignment="1">
      <alignment horizontal="left" vertical="center" shrinkToFit="1"/>
    </xf>
    <xf numFmtId="0" fontId="30" fillId="25" borderId="0" xfId="0" applyFont="1" applyFill="1" applyBorder="1" applyAlignment="1">
      <alignment horizontal="left" vertical="center" shrinkToFit="1"/>
    </xf>
    <xf numFmtId="0" fontId="24" fillId="25" borderId="14" xfId="0" applyFont="1" applyFill="1" applyBorder="1" applyAlignment="1">
      <alignment horizontal="left" vertical="center" shrinkToFit="1"/>
    </xf>
    <xf numFmtId="0" fontId="24" fillId="25" borderId="12" xfId="0" applyFont="1" applyFill="1" applyBorder="1" applyAlignment="1">
      <alignment horizontal="left" vertical="center" shrinkToFit="1"/>
    </xf>
    <xf numFmtId="0" fontId="47" fillId="25" borderId="11" xfId="0" applyFont="1" applyFill="1" applyBorder="1" applyAlignment="1">
      <alignment horizontal="left" vertical="center" shrinkToFit="1"/>
    </xf>
    <xf numFmtId="0" fontId="47" fillId="0" borderId="11" xfId="0" applyFont="1" applyFill="1" applyBorder="1" applyAlignment="1">
      <alignment horizontal="left" vertical="center" shrinkToFit="1"/>
    </xf>
    <xf numFmtId="0" fontId="24" fillId="0" borderId="12" xfId="0" applyFont="1" applyFill="1" applyBorder="1" applyAlignment="1">
      <alignment horizontal="left" vertical="center" shrinkToFit="1"/>
    </xf>
    <xf numFmtId="0" fontId="47" fillId="25" borderId="12" xfId="0" applyFont="1" applyFill="1" applyBorder="1" applyAlignment="1">
      <alignment horizontal="left" vertical="center" shrinkToFit="1"/>
    </xf>
    <xf numFmtId="0" fontId="24" fillId="0" borderId="14" xfId="0" applyFont="1" applyFill="1" applyBorder="1" applyAlignment="1">
      <alignment horizontal="left" vertical="center" shrinkToFit="1"/>
    </xf>
    <xf numFmtId="0" fontId="30" fillId="24" borderId="15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vertical="center" textRotation="180" shrinkToFit="1"/>
    </xf>
    <xf numFmtId="0" fontId="47" fillId="0" borderId="12" xfId="0" applyFont="1" applyFill="1" applyBorder="1" applyAlignment="1">
      <alignment horizontal="left" vertical="center" shrinkToFit="1"/>
    </xf>
    <xf numFmtId="0" fontId="47" fillId="0" borderId="11" xfId="0" applyFont="1" applyBorder="1" applyAlignment="1">
      <alignment horizontal="left" vertical="center" shrinkToFit="1"/>
    </xf>
    <xf numFmtId="0" fontId="47" fillId="25" borderId="11" xfId="0" applyFont="1" applyFill="1" applyBorder="1" applyAlignment="1">
      <alignment vertical="center" textRotation="180" shrinkToFit="1"/>
    </xf>
    <xf numFmtId="0" fontId="24" fillId="24" borderId="29" xfId="0" applyFont="1" applyFill="1" applyBorder="1" applyAlignment="1">
      <alignment horizontal="center" vertical="center" shrinkToFit="1"/>
    </xf>
    <xf numFmtId="0" fontId="47" fillId="25" borderId="37" xfId="0" applyFont="1" applyFill="1" applyBorder="1" applyAlignment="1">
      <alignment horizontal="left" vertical="center" shrinkToFit="1"/>
    </xf>
    <xf numFmtId="0" fontId="30" fillId="25" borderId="38" xfId="0" applyFont="1" applyFill="1" applyBorder="1" applyAlignment="1">
      <alignment horizontal="left" vertical="center" shrinkToFit="1"/>
    </xf>
    <xf numFmtId="0" fontId="0" fillId="0" borderId="36" xfId="0" applyFont="1" applyBorder="1" applyAlignment="1">
      <alignment vertical="center" shrinkToFit="1"/>
    </xf>
    <xf numFmtId="0" fontId="24" fillId="25" borderId="36" xfId="0" applyFont="1" applyFill="1" applyBorder="1" applyAlignment="1">
      <alignment horizontal="left" vertical="center" shrinkToFit="1"/>
    </xf>
    <xf numFmtId="0" fontId="24" fillId="25" borderId="17" xfId="0" applyFont="1" applyFill="1" applyBorder="1" applyAlignment="1">
      <alignment horizontal="left" vertical="center" shrinkToFit="1"/>
    </xf>
    <xf numFmtId="0" fontId="47" fillId="25" borderId="35" xfId="0" applyFont="1" applyFill="1" applyBorder="1" applyAlignment="1">
      <alignment horizontal="left" vertical="center" shrinkToFit="1"/>
    </xf>
    <xf numFmtId="0" fontId="47" fillId="0" borderId="11" xfId="0" applyFont="1" applyFill="1" applyBorder="1" applyAlignment="1">
      <alignment vertical="center" textRotation="180" shrinkToFit="1"/>
    </xf>
    <xf numFmtId="0" fontId="38" fillId="0" borderId="39" xfId="33" applyFont="1" applyBorder="1" applyAlignment="1">
      <alignment vertical="center"/>
      <protection/>
    </xf>
    <xf numFmtId="0" fontId="30" fillId="0" borderId="12" xfId="0" applyFont="1" applyBorder="1" applyAlignment="1">
      <alignment horizontal="left" vertical="center" shrinkToFit="1"/>
    </xf>
    <xf numFmtId="0" fontId="30" fillId="0" borderId="14" xfId="0" applyFont="1" applyBorder="1" applyAlignment="1">
      <alignment horizontal="left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30" fillId="24" borderId="39" xfId="0" applyFont="1" applyFill="1" applyBorder="1" applyAlignment="1">
      <alignment horizontal="center" vertical="center" shrinkToFit="1"/>
    </xf>
    <xf numFmtId="0" fontId="47" fillId="25" borderId="34" xfId="0" applyFont="1" applyFill="1" applyBorder="1" applyAlignment="1">
      <alignment horizontal="left" vertical="center" shrinkToFit="1"/>
    </xf>
    <xf numFmtId="0" fontId="47" fillId="25" borderId="36" xfId="0" applyFont="1" applyFill="1" applyBorder="1" applyAlignment="1">
      <alignment horizontal="left" vertical="center" shrinkToFit="1"/>
    </xf>
    <xf numFmtId="0" fontId="47" fillId="25" borderId="36" xfId="0" applyFont="1" applyFill="1" applyBorder="1" applyAlignment="1">
      <alignment vertical="center" textRotation="180" shrinkToFit="1"/>
    </xf>
    <xf numFmtId="0" fontId="47" fillId="25" borderId="14" xfId="0" applyFont="1" applyFill="1" applyBorder="1" applyAlignment="1">
      <alignment horizontal="left" vertical="center" shrinkToFit="1"/>
    </xf>
    <xf numFmtId="0" fontId="48" fillId="0" borderId="11" xfId="0" applyFont="1" applyFill="1" applyBorder="1" applyAlignment="1">
      <alignment horizontal="left" vertical="center" shrinkToFit="1"/>
    </xf>
    <xf numFmtId="0" fontId="24" fillId="25" borderId="34" xfId="0" applyFont="1" applyFill="1" applyBorder="1" applyAlignment="1">
      <alignment horizontal="left" vertical="center" shrinkToFit="1"/>
    </xf>
    <xf numFmtId="0" fontId="47" fillId="25" borderId="27" xfId="0" applyFont="1" applyFill="1" applyBorder="1" applyAlignment="1">
      <alignment vertical="center" textRotation="180" shrinkToFit="1"/>
    </xf>
    <xf numFmtId="0" fontId="47" fillId="25" borderId="28" xfId="0" applyFont="1" applyFill="1" applyBorder="1" applyAlignment="1">
      <alignment horizontal="left" vertical="center" shrinkToFit="1"/>
    </xf>
    <xf numFmtId="0" fontId="33" fillId="25" borderId="17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 shrinkToFit="1"/>
    </xf>
    <xf numFmtId="0" fontId="33" fillId="25" borderId="11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/>
    </xf>
    <xf numFmtId="0" fontId="33" fillId="25" borderId="11" xfId="0" applyFont="1" applyFill="1" applyBorder="1" applyAlignment="1">
      <alignment horizontal="left" vertical="center"/>
    </xf>
    <xf numFmtId="0" fontId="33" fillId="25" borderId="15" xfId="0" applyFont="1" applyFill="1" applyBorder="1" applyAlignment="1">
      <alignment horizontal="left"/>
    </xf>
    <xf numFmtId="0" fontId="33" fillId="25" borderId="11" xfId="0" applyFont="1" applyFill="1" applyBorder="1" applyAlignment="1">
      <alignment horizontal="left"/>
    </xf>
    <xf numFmtId="0" fontId="30" fillId="0" borderId="27" xfId="0" applyFont="1" applyBorder="1" applyAlignment="1">
      <alignment horizontal="left" vertical="center" shrinkToFit="1"/>
    </xf>
    <xf numFmtId="0" fontId="30" fillId="0" borderId="27" xfId="0" applyFont="1" applyFill="1" applyBorder="1" applyAlignment="1">
      <alignment horizontal="left" vertical="center" shrinkToFit="1"/>
    </xf>
    <xf numFmtId="0" fontId="24" fillId="0" borderId="27" xfId="0" applyFont="1" applyFill="1" applyBorder="1" applyAlignment="1">
      <alignment vertical="center" textRotation="180" shrinkToFit="1"/>
    </xf>
    <xf numFmtId="0" fontId="24" fillId="0" borderId="27" xfId="0" applyFont="1" applyBorder="1" applyAlignment="1">
      <alignment horizontal="left" vertical="center" shrinkToFit="1"/>
    </xf>
    <xf numFmtId="0" fontId="47" fillId="25" borderId="41" xfId="0" applyFont="1" applyFill="1" applyBorder="1" applyAlignment="1">
      <alignment horizontal="left" vertical="center" shrinkToFit="1"/>
    </xf>
    <xf numFmtId="0" fontId="30" fillId="25" borderId="42" xfId="0" applyFont="1" applyFill="1" applyBorder="1" applyAlignment="1">
      <alignment horizontal="left" vertical="center" shrinkToFit="1"/>
    </xf>
    <xf numFmtId="0" fontId="24" fillId="0" borderId="35" xfId="0" applyFont="1" applyBorder="1" applyAlignment="1">
      <alignment horizontal="left" vertical="center" shrinkToFit="1"/>
    </xf>
    <xf numFmtId="0" fontId="24" fillId="0" borderId="34" xfId="0" applyFont="1" applyBorder="1" applyAlignment="1">
      <alignment horizontal="left" vertical="center" shrinkToFit="1"/>
    </xf>
    <xf numFmtId="0" fontId="30" fillId="0" borderId="35" xfId="0" applyFont="1" applyBorder="1" applyAlignment="1">
      <alignment horizontal="left" vertical="center" shrinkToFit="1"/>
    </xf>
    <xf numFmtId="0" fontId="30" fillId="0" borderId="34" xfId="0" applyFont="1" applyBorder="1" applyAlignment="1">
      <alignment horizontal="left" vertical="center" shrinkToFit="1"/>
    </xf>
    <xf numFmtId="0" fontId="47" fillId="0" borderId="35" xfId="0" applyFont="1" applyBorder="1" applyAlignment="1">
      <alignment horizontal="left" vertical="center" shrinkToFit="1"/>
    </xf>
    <xf numFmtId="0" fontId="24" fillId="0" borderId="36" xfId="0" applyFont="1" applyFill="1" applyBorder="1" applyAlignment="1">
      <alignment vertical="center" textRotation="180" shrinkToFit="1"/>
    </xf>
    <xf numFmtId="0" fontId="24" fillId="25" borderId="43" xfId="0" applyFont="1" applyFill="1" applyBorder="1" applyAlignment="1">
      <alignment horizontal="left" vertical="center" shrinkToFit="1"/>
    </xf>
    <xf numFmtId="0" fontId="0" fillId="25" borderId="36" xfId="0" applyFont="1" applyFill="1" applyBorder="1" applyAlignment="1">
      <alignment vertical="center" shrinkToFit="1"/>
    </xf>
    <xf numFmtId="0" fontId="24" fillId="0" borderId="36" xfId="0" applyFont="1" applyBorder="1" applyAlignment="1">
      <alignment horizontal="left" vertical="center" shrinkToFit="1"/>
    </xf>
    <xf numFmtId="0" fontId="24" fillId="25" borderId="0" xfId="0" applyFont="1" applyFill="1" applyBorder="1" applyAlignment="1">
      <alignment horizontal="left" vertical="center" shrinkToFit="1"/>
    </xf>
    <xf numFmtId="0" fontId="46" fillId="25" borderId="14" xfId="0" applyFont="1" applyFill="1" applyBorder="1" applyAlignment="1">
      <alignment horizontal="left" vertical="center" shrinkToFit="1"/>
    </xf>
    <xf numFmtId="0" fontId="30" fillId="25" borderId="11" xfId="0" applyFont="1" applyFill="1" applyBorder="1" applyAlignment="1">
      <alignment horizontal="left" vertical="center" wrapText="1" shrinkToFit="1"/>
    </xf>
    <xf numFmtId="0" fontId="24" fillId="0" borderId="12" xfId="0" applyFont="1" applyBorder="1" applyAlignment="1">
      <alignment horizontal="left" vertical="center" shrinkToFit="1"/>
    </xf>
    <xf numFmtId="0" fontId="32" fillId="25" borderId="12" xfId="0" applyFont="1" applyFill="1" applyBorder="1" applyAlignment="1">
      <alignment horizontal="left" vertical="center" shrinkToFit="1"/>
    </xf>
    <xf numFmtId="0" fontId="32" fillId="25" borderId="36" xfId="0" applyFont="1" applyFill="1" applyBorder="1" applyAlignment="1">
      <alignment vertical="center" textRotation="180" shrinkToFit="1"/>
    </xf>
    <xf numFmtId="0" fontId="32" fillId="25" borderId="14" xfId="0" applyFont="1" applyFill="1" applyBorder="1" applyAlignment="1">
      <alignment horizontal="left" vertical="center" shrinkToFit="1"/>
    </xf>
    <xf numFmtId="0" fontId="30" fillId="25" borderId="44" xfId="0" applyFont="1" applyFill="1" applyBorder="1" applyAlignment="1">
      <alignment horizontal="left" vertical="center" shrinkToFit="1"/>
    </xf>
    <xf numFmtId="0" fontId="30" fillId="25" borderId="45" xfId="0" applyFont="1" applyFill="1" applyBorder="1" applyAlignment="1">
      <alignment horizontal="left" vertical="center" shrinkToFit="1"/>
    </xf>
    <xf numFmtId="0" fontId="30" fillId="25" borderId="34" xfId="0" applyFont="1" applyFill="1" applyBorder="1" applyAlignment="1">
      <alignment vertical="center"/>
    </xf>
    <xf numFmtId="0" fontId="30" fillId="25" borderId="45" xfId="0" applyFont="1" applyFill="1" applyBorder="1" applyAlignment="1">
      <alignment vertical="center" shrinkToFit="1"/>
    </xf>
    <xf numFmtId="0" fontId="30" fillId="25" borderId="34" xfId="0" applyFont="1" applyFill="1" applyBorder="1" applyAlignment="1">
      <alignment vertical="center" textRotation="180" shrinkToFit="1"/>
    </xf>
    <xf numFmtId="0" fontId="1" fillId="25" borderId="36" xfId="0" applyFont="1" applyFill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46" fillId="0" borderId="33" xfId="0" applyFont="1" applyBorder="1" applyAlignment="1">
      <alignment horizontal="left" vertical="center" shrinkToFit="1"/>
    </xf>
    <xf numFmtId="0" fontId="46" fillId="0" borderId="11" xfId="0" applyFont="1" applyFill="1" applyBorder="1" applyAlignment="1">
      <alignment horizontal="left" vertical="center" shrinkToFit="1"/>
    </xf>
    <xf numFmtId="0" fontId="46" fillId="0" borderId="11" xfId="0" applyFont="1" applyBorder="1" applyAlignment="1">
      <alignment horizontal="left" vertical="center" shrinkToFit="1"/>
    </xf>
    <xf numFmtId="0" fontId="47" fillId="25" borderId="0" xfId="0" applyFont="1" applyFill="1" applyBorder="1" applyAlignment="1">
      <alignment horizontal="left" vertical="center" shrinkToFit="1"/>
    </xf>
    <xf numFmtId="0" fontId="24" fillId="25" borderId="25" xfId="0" applyFont="1" applyFill="1" applyBorder="1" applyAlignment="1">
      <alignment horizontal="left" vertical="center" shrinkToFit="1"/>
    </xf>
    <xf numFmtId="0" fontId="24" fillId="25" borderId="24" xfId="0" applyFont="1" applyFill="1" applyBorder="1" applyAlignment="1">
      <alignment horizontal="left" vertical="center" shrinkToFit="1"/>
    </xf>
    <xf numFmtId="0" fontId="24" fillId="25" borderId="26" xfId="0" applyFont="1" applyFill="1" applyBorder="1" applyAlignment="1">
      <alignment horizontal="left" vertical="center" shrinkToFit="1"/>
    </xf>
    <xf numFmtId="0" fontId="46" fillId="25" borderId="36" xfId="0" applyFont="1" applyFill="1" applyBorder="1" applyAlignment="1">
      <alignment vertical="center" textRotation="180" shrinkToFit="1"/>
    </xf>
    <xf numFmtId="0" fontId="46" fillId="25" borderId="12" xfId="0" applyFont="1" applyFill="1" applyBorder="1" applyAlignment="1">
      <alignment horizontal="left" vertical="center" shrinkToFit="1"/>
    </xf>
    <xf numFmtId="0" fontId="46" fillId="25" borderId="0" xfId="0" applyFont="1" applyFill="1" applyBorder="1" applyAlignment="1">
      <alignment horizontal="left" vertical="center" shrinkToFit="1"/>
    </xf>
    <xf numFmtId="0" fontId="46" fillId="0" borderId="11" xfId="0" applyFont="1" applyFill="1" applyBorder="1" applyAlignment="1">
      <alignment vertical="center" textRotation="180" shrinkToFit="1"/>
    </xf>
    <xf numFmtId="0" fontId="24" fillId="25" borderId="14" xfId="0" applyFont="1" applyFill="1" applyBorder="1" applyAlignment="1">
      <alignment vertical="center" textRotation="180" shrinkToFit="1"/>
    </xf>
    <xf numFmtId="0" fontId="47" fillId="25" borderId="27" xfId="0" applyFont="1" applyFill="1" applyBorder="1" applyAlignment="1">
      <alignment horizontal="left" vertical="center" shrinkToFit="1"/>
    </xf>
    <xf numFmtId="0" fontId="24" fillId="25" borderId="35" xfId="0" applyFont="1" applyFill="1" applyBorder="1" applyAlignment="1">
      <alignment horizontal="left" vertical="center" shrinkToFit="1"/>
    </xf>
    <xf numFmtId="0" fontId="46" fillId="25" borderId="45" xfId="0" applyFont="1" applyFill="1" applyBorder="1" applyAlignment="1">
      <alignment horizontal="left" vertical="center" shrinkToFit="1"/>
    </xf>
    <xf numFmtId="0" fontId="25" fillId="25" borderId="10" xfId="0" applyFont="1" applyFill="1" applyBorder="1" applyAlignment="1">
      <alignment vertical="center"/>
    </xf>
    <xf numFmtId="0" fontId="25" fillId="25" borderId="12" xfId="0" applyFont="1" applyFill="1" applyBorder="1" applyAlignment="1">
      <alignment horizontal="right"/>
    </xf>
    <xf numFmtId="0" fontId="25" fillId="25" borderId="12" xfId="0" applyFont="1" applyFill="1" applyBorder="1" applyAlignment="1">
      <alignment vertical="center"/>
    </xf>
    <xf numFmtId="0" fontId="49" fillId="25" borderId="11" xfId="0" applyFont="1" applyFill="1" applyBorder="1" applyAlignment="1">
      <alignment horizontal="left" vertical="center" shrinkToFit="1"/>
    </xf>
    <xf numFmtId="0" fontId="30" fillId="24" borderId="46" xfId="0" applyFont="1" applyFill="1" applyBorder="1" applyAlignment="1">
      <alignment horizontal="center" vertical="center" shrinkToFit="1"/>
    </xf>
    <xf numFmtId="0" fontId="30" fillId="24" borderId="47" xfId="0" applyFont="1" applyFill="1" applyBorder="1" applyAlignment="1">
      <alignment horizontal="center" vertical="center" shrinkToFit="1"/>
    </xf>
    <xf numFmtId="0" fontId="30" fillId="24" borderId="48" xfId="0" applyFont="1" applyFill="1" applyBorder="1" applyAlignment="1">
      <alignment horizontal="center" vertical="center" shrinkToFit="1"/>
    </xf>
    <xf numFmtId="0" fontId="30" fillId="25" borderId="42" xfId="0" applyFont="1" applyFill="1" applyBorder="1" applyAlignment="1">
      <alignment vertical="center" textRotation="180" shrinkToFit="1"/>
    </xf>
    <xf numFmtId="0" fontId="30" fillId="25" borderId="37" xfId="0" applyFont="1" applyFill="1" applyBorder="1" applyAlignment="1">
      <alignment horizontal="left" vertical="center" shrinkToFit="1"/>
    </xf>
    <xf numFmtId="0" fontId="30" fillId="25" borderId="27" xfId="0" applyFont="1" applyFill="1" applyBorder="1" applyAlignment="1">
      <alignment vertical="center" textRotation="180" shrinkToFit="1"/>
    </xf>
    <xf numFmtId="0" fontId="50" fillId="25" borderId="11" xfId="0" applyFont="1" applyFill="1" applyBorder="1" applyAlignment="1">
      <alignment horizontal="left" vertical="center" shrinkToFit="1"/>
    </xf>
    <xf numFmtId="0" fontId="24" fillId="25" borderId="33" xfId="0" applyFont="1" applyFill="1" applyBorder="1" applyAlignment="1">
      <alignment horizontal="left" vertical="center" shrinkToFit="1"/>
    </xf>
    <xf numFmtId="0" fontId="24" fillId="25" borderId="42" xfId="0" applyFont="1" applyFill="1" applyBorder="1" applyAlignment="1">
      <alignment horizontal="left" vertical="center" shrinkToFit="1"/>
    </xf>
    <xf numFmtId="0" fontId="46" fillId="0" borderId="34" xfId="0" applyFont="1" applyBorder="1" applyAlignment="1">
      <alignment horizontal="left" vertical="center" shrinkToFit="1"/>
    </xf>
    <xf numFmtId="0" fontId="0" fillId="0" borderId="0" xfId="33" applyFont="1">
      <alignment/>
      <protection/>
    </xf>
    <xf numFmtId="0" fontId="33" fillId="0" borderId="49" xfId="0" applyFont="1" applyBorder="1" applyAlignment="1">
      <alignment horizontal="center" vertical="center" textRotation="255"/>
    </xf>
    <xf numFmtId="0" fontId="29" fillId="0" borderId="50" xfId="0" applyFont="1" applyBorder="1" applyAlignment="1">
      <alignment vertical="center" textRotation="255"/>
    </xf>
    <xf numFmtId="0" fontId="29" fillId="0" borderId="51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shrinkToFit="1"/>
    </xf>
    <xf numFmtId="0" fontId="29" fillId="0" borderId="50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/>
    </xf>
    <xf numFmtId="0" fontId="25" fillId="25" borderId="55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/>
    </xf>
    <xf numFmtId="0" fontId="25" fillId="25" borderId="4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25" fillId="25" borderId="57" xfId="0" applyFont="1" applyFill="1" applyBorder="1" applyAlignment="1">
      <alignment horizontal="center" vertical="center"/>
    </xf>
    <xf numFmtId="0" fontId="25" fillId="25" borderId="44" xfId="0" applyFont="1" applyFill="1" applyBorder="1" applyAlignment="1">
      <alignment horizontal="center" vertical="center"/>
    </xf>
    <xf numFmtId="0" fontId="25" fillId="25" borderId="34" xfId="0" applyFont="1" applyFill="1" applyBorder="1" applyAlignment="1">
      <alignment horizontal="center" vertical="center"/>
    </xf>
    <xf numFmtId="0" fontId="25" fillId="25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shrinkToFit="1"/>
    </xf>
    <xf numFmtId="0" fontId="33" fillId="0" borderId="54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right"/>
    </xf>
    <xf numFmtId="0" fontId="30" fillId="0" borderId="42" xfId="0" applyFont="1" applyBorder="1" applyAlignment="1">
      <alignment horizontal="left" vertical="center" shrinkToFit="1"/>
    </xf>
    <xf numFmtId="0" fontId="30" fillId="0" borderId="27" xfId="0" applyFont="1" applyFill="1" applyBorder="1" applyAlignment="1">
      <alignment vertical="center" textRotation="180" shrinkToFit="1"/>
    </xf>
    <xf numFmtId="0" fontId="30" fillId="0" borderId="41" xfId="0" applyFont="1" applyBorder="1" applyAlignment="1">
      <alignment horizontal="left" vertical="center" shrinkToFit="1"/>
    </xf>
    <xf numFmtId="0" fontId="33" fillId="0" borderId="27" xfId="0" applyFont="1" applyBorder="1" applyAlignment="1">
      <alignment horizontal="left"/>
    </xf>
    <xf numFmtId="0" fontId="29" fillId="0" borderId="51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30" fillId="25" borderId="41" xfId="0" applyFont="1" applyFill="1" applyBorder="1" applyAlignment="1">
      <alignment horizontal="left" vertical="center" shrinkToFit="1"/>
    </xf>
    <xf numFmtId="0" fontId="30" fillId="25" borderId="59" xfId="0" applyFont="1" applyFill="1" applyBorder="1" applyAlignment="1">
      <alignment horizontal="left" vertical="center" shrinkToFit="1"/>
    </xf>
    <xf numFmtId="0" fontId="33" fillId="0" borderId="41" xfId="0" applyFont="1" applyBorder="1" applyAlignment="1">
      <alignment horizontal="right"/>
    </xf>
    <xf numFmtId="0" fontId="33" fillId="0" borderId="4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/>
    </xf>
    <xf numFmtId="0" fontId="33" fillId="25" borderId="26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33" fillId="0" borderId="57" xfId="0" applyFont="1" applyBorder="1" applyAlignment="1">
      <alignment horizontal="center" vertical="center"/>
    </xf>
    <xf numFmtId="0" fontId="33" fillId="25" borderId="34" xfId="0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25" borderId="44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right"/>
    </xf>
    <xf numFmtId="0" fontId="25" fillId="0" borderId="49" xfId="0" applyFont="1" applyBorder="1" applyAlignment="1">
      <alignment horizontal="center" vertical="center" textRotation="255"/>
    </xf>
    <xf numFmtId="0" fontId="26" fillId="0" borderId="50" xfId="0" applyFont="1" applyBorder="1" applyAlignment="1">
      <alignment vertical="center" textRotation="255"/>
    </xf>
    <xf numFmtId="0" fontId="26" fillId="0" borderId="5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5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30" fillId="25" borderId="0" xfId="0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/>
    </xf>
    <xf numFmtId="0" fontId="33" fillId="25" borderId="5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/>
    </xf>
    <xf numFmtId="0" fontId="1" fillId="0" borderId="58" xfId="0" applyFont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59" xfId="0" applyFont="1" applyBorder="1" applyAlignment="1">
      <alignment horizontal="right"/>
    </xf>
    <xf numFmtId="0" fontId="33" fillId="0" borderId="27" xfId="0" applyFont="1" applyBorder="1" applyAlignment="1">
      <alignment horizontal="left" vertical="center"/>
    </xf>
    <xf numFmtId="0" fontId="33" fillId="0" borderId="6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1" fillId="25" borderId="0" xfId="0" applyFont="1" applyFill="1" applyBorder="1" applyAlignment="1">
      <alignment vertical="center"/>
    </xf>
    <xf numFmtId="0" fontId="1" fillId="0" borderId="42" xfId="0" applyFont="1" applyBorder="1" applyAlignment="1">
      <alignment horizontal="right"/>
    </xf>
    <xf numFmtId="0" fontId="24" fillId="0" borderId="41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left" vertical="center" shrinkToFit="1"/>
    </xf>
    <xf numFmtId="0" fontId="30" fillId="0" borderId="14" xfId="0" applyFont="1" applyFill="1" applyBorder="1" applyAlignment="1">
      <alignment horizontal="left" vertical="center" shrinkToFit="1"/>
    </xf>
    <xf numFmtId="0" fontId="30" fillId="25" borderId="62" xfId="0" applyFont="1" applyFill="1" applyBorder="1" applyAlignment="1">
      <alignment horizontal="left" vertical="center" shrinkToFit="1"/>
    </xf>
    <xf numFmtId="0" fontId="30" fillId="25" borderId="33" xfId="0" applyFont="1" applyFill="1" applyBorder="1" applyAlignment="1">
      <alignment horizontal="left" vertical="center" shrinkToFit="1"/>
    </xf>
    <xf numFmtId="0" fontId="47" fillId="25" borderId="62" xfId="0" applyFont="1" applyFill="1" applyBorder="1" applyAlignment="1">
      <alignment horizontal="left" vertical="center" shrinkToFit="1"/>
    </xf>
    <xf numFmtId="0" fontId="47" fillId="25" borderId="33" xfId="0" applyFont="1" applyFill="1" applyBorder="1" applyAlignment="1">
      <alignment horizontal="left" vertical="center" shrinkToFit="1"/>
    </xf>
    <xf numFmtId="0" fontId="47" fillId="25" borderId="63" xfId="0" applyFont="1" applyFill="1" applyBorder="1" applyAlignment="1">
      <alignment horizontal="left" vertical="center" shrinkToFit="1"/>
    </xf>
    <xf numFmtId="0" fontId="47" fillId="25" borderId="64" xfId="0" applyFont="1" applyFill="1" applyBorder="1" applyAlignment="1">
      <alignment horizontal="left" vertical="center" shrinkToFit="1"/>
    </xf>
    <xf numFmtId="0" fontId="47" fillId="25" borderId="65" xfId="0" applyFont="1" applyFill="1" applyBorder="1" applyAlignment="1">
      <alignment horizontal="left" vertical="center" shrinkToFit="1"/>
    </xf>
    <xf numFmtId="0" fontId="46" fillId="25" borderId="37" xfId="0" applyFont="1" applyFill="1" applyBorder="1" applyAlignment="1">
      <alignment horizontal="left" vertical="center" shrinkToFit="1"/>
    </xf>
    <xf numFmtId="0" fontId="46" fillId="25" borderId="38" xfId="0" applyFont="1" applyFill="1" applyBorder="1" applyAlignment="1">
      <alignment horizontal="left" vertical="center" shrinkToFit="1"/>
    </xf>
    <xf numFmtId="0" fontId="30" fillId="24" borderId="66" xfId="0" applyFont="1" applyFill="1" applyBorder="1" applyAlignment="1">
      <alignment horizontal="center" vertical="center" shrinkToFit="1"/>
    </xf>
    <xf numFmtId="0" fontId="30" fillId="24" borderId="67" xfId="0" applyFont="1" applyFill="1" applyBorder="1" applyAlignment="1">
      <alignment horizontal="center" vertical="center" shrinkToFit="1"/>
    </xf>
    <xf numFmtId="0" fontId="30" fillId="24" borderId="68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vertical="center" textRotation="180" shrinkToFit="1"/>
    </xf>
    <xf numFmtId="0" fontId="30" fillId="0" borderId="39" xfId="0" applyFont="1" applyBorder="1" applyAlignment="1">
      <alignment horizontal="left" vertical="center" shrinkToFit="1"/>
    </xf>
    <xf numFmtId="0" fontId="30" fillId="0" borderId="69" xfId="0" applyFont="1" applyBorder="1" applyAlignment="1">
      <alignment vertical="center" shrinkToFit="1"/>
    </xf>
    <xf numFmtId="0" fontId="30" fillId="0" borderId="0" xfId="0" applyFont="1" applyBorder="1" applyAlignment="1">
      <alignment horizontal="left" vertical="center"/>
    </xf>
    <xf numFmtId="0" fontId="46" fillId="25" borderId="70" xfId="0" applyFont="1" applyFill="1" applyBorder="1" applyAlignment="1">
      <alignment horizontal="left" vertical="center" shrinkToFit="1"/>
    </xf>
    <xf numFmtId="0" fontId="47" fillId="0" borderId="0" xfId="0" applyFont="1" applyBorder="1" applyAlignment="1">
      <alignment vertical="center"/>
    </xf>
    <xf numFmtId="0" fontId="22" fillId="0" borderId="11" xfId="0" applyFont="1" applyBorder="1" applyAlignment="1">
      <alignment horizontal="left" vertical="center" shrinkToFit="1"/>
    </xf>
    <xf numFmtId="0" fontId="22" fillId="25" borderId="36" xfId="0" applyFont="1" applyFill="1" applyBorder="1" applyAlignment="1">
      <alignment horizontal="left" vertical="center" shrinkToFit="1"/>
    </xf>
    <xf numFmtId="0" fontId="49" fillId="25" borderId="38" xfId="0" applyFont="1" applyFill="1" applyBorder="1" applyAlignment="1">
      <alignment horizontal="left" shrinkToFit="1"/>
    </xf>
    <xf numFmtId="0" fontId="49" fillId="25" borderId="38" xfId="0" applyFont="1" applyFill="1" applyBorder="1" applyAlignment="1">
      <alignment horizontal="left" vertical="center" shrinkToFit="1"/>
    </xf>
    <xf numFmtId="0" fontId="50" fillId="25" borderId="38" xfId="0" applyFont="1" applyFill="1" applyBorder="1" applyAlignment="1">
      <alignment horizontal="left" vertical="center" shrinkToFit="1"/>
    </xf>
    <xf numFmtId="0" fontId="49" fillId="0" borderId="11" xfId="0" applyFont="1" applyBorder="1" applyAlignment="1">
      <alignment horizontal="left" vertical="center" shrinkToFit="1"/>
    </xf>
    <xf numFmtId="0" fontId="49" fillId="0" borderId="11" xfId="0" applyFont="1" applyFill="1" applyBorder="1" applyAlignment="1">
      <alignment vertical="center" textRotation="180" shrinkToFit="1"/>
    </xf>
    <xf numFmtId="0" fontId="50" fillId="25" borderId="12" xfId="0" applyFont="1" applyFill="1" applyBorder="1" applyAlignment="1">
      <alignment horizontal="left" vertical="center" shrinkToFit="1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33" fillId="25" borderId="10" xfId="0" applyFont="1" applyFill="1" applyBorder="1" applyAlignment="1">
      <alignment vertical="center"/>
    </xf>
    <xf numFmtId="0" fontId="33" fillId="25" borderId="71" xfId="0" applyFont="1" applyFill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25" borderId="12" xfId="0" applyFont="1" applyFill="1" applyBorder="1" applyAlignment="1">
      <alignment horizontal="right"/>
    </xf>
    <xf numFmtId="0" fontId="33" fillId="25" borderId="12" xfId="0" applyFont="1" applyFill="1" applyBorder="1" applyAlignment="1">
      <alignment vertical="center"/>
    </xf>
    <xf numFmtId="0" fontId="33" fillId="25" borderId="45" xfId="0" applyFont="1" applyFill="1" applyBorder="1" applyAlignment="1">
      <alignment horizontal="center" vertical="center"/>
    </xf>
    <xf numFmtId="0" fontId="25" fillId="25" borderId="74" xfId="0" applyFont="1" applyFill="1" applyBorder="1" applyAlignment="1">
      <alignment horizontal="center" vertical="center"/>
    </xf>
    <xf numFmtId="0" fontId="25" fillId="25" borderId="75" xfId="0" applyFont="1" applyFill="1" applyBorder="1" applyAlignment="1">
      <alignment horizontal="center" vertical="center"/>
    </xf>
    <xf numFmtId="0" fontId="25" fillId="25" borderId="76" xfId="0" applyFont="1" applyFill="1" applyBorder="1" applyAlignment="1">
      <alignment horizontal="center" vertical="center"/>
    </xf>
    <xf numFmtId="0" fontId="47" fillId="25" borderId="38" xfId="0" applyFont="1" applyFill="1" applyBorder="1" applyAlignment="1">
      <alignment horizontal="left" vertical="center" shrinkToFit="1"/>
    </xf>
    <xf numFmtId="0" fontId="46" fillId="25" borderId="34" xfId="0" applyFont="1" applyFill="1" applyBorder="1" applyAlignment="1">
      <alignment horizontal="left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0" fontId="33" fillId="0" borderId="77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33" fillId="0" borderId="78" xfId="0" applyFont="1" applyBorder="1" applyAlignment="1">
      <alignment vertical="center"/>
    </xf>
    <xf numFmtId="0" fontId="33" fillId="25" borderId="25" xfId="0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33" fillId="0" borderId="58" xfId="0" applyFont="1" applyBorder="1" applyAlignment="1">
      <alignment horizontal="right"/>
    </xf>
    <xf numFmtId="0" fontId="33" fillId="0" borderId="58" xfId="0" applyFont="1" applyBorder="1" applyAlignment="1">
      <alignment vertical="center"/>
    </xf>
    <xf numFmtId="0" fontId="25" fillId="0" borderId="79" xfId="0" applyFont="1" applyBorder="1" applyAlignment="1">
      <alignment vertical="center"/>
    </xf>
    <xf numFmtId="0" fontId="25" fillId="0" borderId="58" xfId="0" applyFont="1" applyBorder="1" applyAlignment="1">
      <alignment horizontal="right"/>
    </xf>
    <xf numFmtId="0" fontId="25" fillId="0" borderId="58" xfId="0" applyFont="1" applyBorder="1" applyAlignment="1">
      <alignment vertical="center"/>
    </xf>
    <xf numFmtId="0" fontId="25" fillId="0" borderId="80" xfId="0" applyFont="1" applyBorder="1" applyAlignment="1">
      <alignment horizontal="right"/>
    </xf>
    <xf numFmtId="0" fontId="25" fillId="0" borderId="28" xfId="0" applyFont="1" applyBorder="1" applyAlignment="1">
      <alignment horizontal="center"/>
    </xf>
    <xf numFmtId="0" fontId="51" fillId="25" borderId="81" xfId="0" applyFont="1" applyFill="1" applyBorder="1" applyAlignment="1">
      <alignment horizontal="center" vertical="center" shrinkToFit="1"/>
    </xf>
    <xf numFmtId="0" fontId="51" fillId="25" borderId="82" xfId="0" applyFont="1" applyFill="1" applyBorder="1" applyAlignment="1">
      <alignment horizontal="center" vertical="center" shrinkToFit="1"/>
    </xf>
    <xf numFmtId="0" fontId="51" fillId="25" borderId="83" xfId="0" applyFont="1" applyFill="1" applyBorder="1" applyAlignment="1">
      <alignment horizontal="center" vertical="center" shrinkToFit="1"/>
    </xf>
    <xf numFmtId="198" fontId="21" fillId="25" borderId="78" xfId="0" applyNumberFormat="1" applyFont="1" applyFill="1" applyBorder="1" applyAlignment="1">
      <alignment horizontal="center" vertical="center" wrapText="1"/>
    </xf>
    <xf numFmtId="198" fontId="21" fillId="25" borderId="84" xfId="0" applyNumberFormat="1" applyFont="1" applyFill="1" applyBorder="1" applyAlignment="1">
      <alignment horizontal="center" vertical="center" wrapText="1"/>
    </xf>
    <xf numFmtId="198" fontId="21" fillId="25" borderId="85" xfId="0" applyNumberFormat="1" applyFont="1" applyFill="1" applyBorder="1" applyAlignment="1">
      <alignment horizontal="center" vertical="center" wrapText="1"/>
    </xf>
    <xf numFmtId="198" fontId="21" fillId="25" borderId="58" xfId="0" applyNumberFormat="1" applyFont="1" applyFill="1" applyBorder="1" applyAlignment="1">
      <alignment horizontal="center" vertical="center" wrapText="1"/>
    </xf>
    <xf numFmtId="198" fontId="21" fillId="25" borderId="0" xfId="0" applyNumberFormat="1" applyFont="1" applyFill="1" applyBorder="1" applyAlignment="1">
      <alignment horizontal="center" vertical="center" wrapText="1"/>
    </xf>
    <xf numFmtId="198" fontId="21" fillId="25" borderId="45" xfId="0" applyNumberFormat="1" applyFont="1" applyFill="1" applyBorder="1" applyAlignment="1">
      <alignment horizontal="center" vertical="center" wrapText="1"/>
    </xf>
    <xf numFmtId="0" fontId="20" fillId="25" borderId="58" xfId="0" applyFont="1" applyFill="1" applyBorder="1" applyAlignment="1">
      <alignment horizontal="left" vertical="center" wrapText="1"/>
    </xf>
    <xf numFmtId="0" fontId="37" fillId="25" borderId="0" xfId="0" applyFont="1" applyFill="1" applyBorder="1" applyAlignment="1">
      <alignment horizontal="left" vertical="center" wrapText="1"/>
    </xf>
    <xf numFmtId="0" fontId="37" fillId="25" borderId="45" xfId="0" applyFont="1" applyFill="1" applyBorder="1" applyAlignment="1">
      <alignment horizontal="left" vertical="center" wrapText="1"/>
    </xf>
    <xf numFmtId="0" fontId="37" fillId="25" borderId="58" xfId="0" applyFont="1" applyFill="1" applyBorder="1" applyAlignment="1">
      <alignment horizontal="left" vertical="center" wrapText="1"/>
    </xf>
    <xf numFmtId="0" fontId="37" fillId="25" borderId="80" xfId="0" applyFont="1" applyFill="1" applyBorder="1" applyAlignment="1">
      <alignment horizontal="left" vertical="center" wrapText="1"/>
    </xf>
    <xf numFmtId="0" fontId="37" fillId="25" borderId="59" xfId="0" applyFont="1" applyFill="1" applyBorder="1" applyAlignment="1">
      <alignment horizontal="left" vertical="center" wrapText="1"/>
    </xf>
    <xf numFmtId="0" fontId="37" fillId="25" borderId="61" xfId="0" applyFont="1" applyFill="1" applyBorder="1" applyAlignment="1">
      <alignment horizontal="left" vertical="center" wrapText="1"/>
    </xf>
    <xf numFmtId="198" fontId="40" fillId="26" borderId="39" xfId="0" applyNumberFormat="1" applyFont="1" applyFill="1" applyBorder="1" applyAlignment="1">
      <alignment horizontal="center" vertical="center" wrapText="1"/>
    </xf>
    <xf numFmtId="0" fontId="52" fillId="25" borderId="86" xfId="0" applyFont="1" applyFill="1" applyBorder="1" applyAlignment="1">
      <alignment horizontal="center" vertical="center" shrinkToFit="1"/>
    </xf>
    <xf numFmtId="0" fontId="52" fillId="25" borderId="87" xfId="0" applyFont="1" applyFill="1" applyBorder="1" applyAlignment="1">
      <alignment horizontal="center" vertical="center"/>
    </xf>
    <xf numFmtId="0" fontId="52" fillId="25" borderId="87" xfId="0" applyFont="1" applyFill="1" applyBorder="1" applyAlignment="1">
      <alignment horizontal="center" vertical="center" shrinkToFit="1"/>
    </xf>
    <xf numFmtId="0" fontId="51" fillId="25" borderId="22" xfId="0" applyFont="1" applyFill="1" applyBorder="1" applyAlignment="1">
      <alignment horizontal="center" vertical="center" shrinkToFit="1"/>
    </xf>
    <xf numFmtId="0" fontId="52" fillId="25" borderId="88" xfId="0" applyFont="1" applyFill="1" applyBorder="1" applyAlignment="1">
      <alignment horizontal="center" vertical="center" shrinkToFit="1"/>
    </xf>
    <xf numFmtId="0" fontId="51" fillId="25" borderId="87" xfId="0" applyFont="1" applyFill="1" applyBorder="1" applyAlignment="1">
      <alignment horizontal="center" vertical="center" wrapText="1"/>
    </xf>
    <xf numFmtId="0" fontId="51" fillId="25" borderId="87" xfId="0" applyFont="1" applyFill="1" applyBorder="1" applyAlignment="1">
      <alignment horizontal="center"/>
    </xf>
    <xf numFmtId="0" fontId="52" fillId="25" borderId="89" xfId="0" applyFont="1" applyFill="1" applyBorder="1" applyAlignment="1">
      <alignment horizontal="center" vertical="center" shrinkToFit="1"/>
    </xf>
    <xf numFmtId="0" fontId="52" fillId="25" borderId="90" xfId="0" applyFont="1" applyFill="1" applyBorder="1" applyAlignment="1">
      <alignment horizontal="center" vertical="center" shrinkToFit="1"/>
    </xf>
    <xf numFmtId="0" fontId="51" fillId="25" borderId="91" xfId="0" applyFont="1" applyFill="1" applyBorder="1" applyAlignment="1">
      <alignment horizontal="center"/>
    </xf>
    <xf numFmtId="0" fontId="51" fillId="25" borderId="92" xfId="0" applyFont="1" applyFill="1" applyBorder="1" applyAlignment="1">
      <alignment horizontal="center"/>
    </xf>
    <xf numFmtId="0" fontId="51" fillId="25" borderId="93" xfId="0" applyFont="1" applyFill="1" applyBorder="1" applyAlignment="1">
      <alignment horizontal="center"/>
    </xf>
    <xf numFmtId="0" fontId="52" fillId="25" borderId="92" xfId="0" applyFont="1" applyFill="1" applyBorder="1" applyAlignment="1">
      <alignment horizontal="center" vertical="center" shrinkToFit="1"/>
    </xf>
    <xf numFmtId="0" fontId="52" fillId="25" borderId="93" xfId="0" applyFont="1" applyFill="1" applyBorder="1" applyAlignment="1">
      <alignment horizontal="center" vertical="center" shrinkToFit="1"/>
    </xf>
    <xf numFmtId="0" fontId="52" fillId="25" borderId="92" xfId="0" applyFont="1" applyFill="1" applyBorder="1" applyAlignment="1">
      <alignment horizontal="center" vertical="center"/>
    </xf>
    <xf numFmtId="0" fontId="52" fillId="25" borderId="93" xfId="0" applyFont="1" applyFill="1" applyBorder="1" applyAlignment="1">
      <alignment horizontal="center" vertical="center"/>
    </xf>
    <xf numFmtId="0" fontId="52" fillId="25" borderId="91" xfId="0" applyFont="1" applyFill="1" applyBorder="1" applyAlignment="1">
      <alignment horizontal="center" vertical="center" shrinkToFit="1"/>
    </xf>
    <xf numFmtId="198" fontId="40" fillId="26" borderId="94" xfId="0" applyNumberFormat="1" applyFont="1" applyFill="1" applyBorder="1" applyAlignment="1">
      <alignment horizontal="center" vertical="center" wrapText="1"/>
    </xf>
    <xf numFmtId="198" fontId="40" fillId="26" borderId="95" xfId="0" applyNumberFormat="1" applyFont="1" applyFill="1" applyBorder="1" applyAlignment="1">
      <alignment horizontal="center" vertical="center" wrapText="1"/>
    </xf>
    <xf numFmtId="198" fontId="40" fillId="26" borderId="68" xfId="0" applyNumberFormat="1" applyFont="1" applyFill="1" applyBorder="1" applyAlignment="1">
      <alignment horizontal="center" vertical="center" wrapText="1"/>
    </xf>
    <xf numFmtId="0" fontId="52" fillId="25" borderId="91" xfId="0" applyFont="1" applyFill="1" applyBorder="1" applyAlignment="1">
      <alignment horizontal="center" vertical="center"/>
    </xf>
    <xf numFmtId="0" fontId="52" fillId="25" borderId="96" xfId="0" applyFont="1" applyFill="1" applyBorder="1" applyAlignment="1">
      <alignment horizontal="center" vertical="center" shrinkToFit="1"/>
    </xf>
    <xf numFmtId="0" fontId="51" fillId="25" borderId="80" xfId="0" applyFont="1" applyFill="1" applyBorder="1" applyAlignment="1">
      <alignment horizontal="center" vertical="center" shrinkToFit="1"/>
    </xf>
    <xf numFmtId="0" fontId="51" fillId="25" borderId="59" xfId="0" applyFont="1" applyFill="1" applyBorder="1" applyAlignment="1">
      <alignment horizontal="center" vertical="center" shrinkToFit="1"/>
    </xf>
    <xf numFmtId="0" fontId="51" fillId="25" borderId="61" xfId="0" applyFont="1" applyFill="1" applyBorder="1" applyAlignment="1">
      <alignment horizontal="center" vertical="center" shrinkToFit="1"/>
    </xf>
    <xf numFmtId="0" fontId="52" fillId="25" borderId="97" xfId="0" applyFont="1" applyFill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198" fontId="40" fillId="25" borderId="78" xfId="0" applyNumberFormat="1" applyFont="1" applyFill="1" applyBorder="1" applyAlignment="1">
      <alignment horizontal="center" vertical="center" wrapText="1"/>
    </xf>
    <xf numFmtId="198" fontId="40" fillId="25" borderId="84" xfId="0" applyNumberFormat="1" applyFont="1" applyFill="1" applyBorder="1" applyAlignment="1">
      <alignment horizontal="center" vertical="center" wrapText="1"/>
    </xf>
    <xf numFmtId="198" fontId="40" fillId="25" borderId="85" xfId="0" applyNumberFormat="1" applyFont="1" applyFill="1" applyBorder="1" applyAlignment="1">
      <alignment horizontal="center" vertical="center" wrapText="1"/>
    </xf>
    <xf numFmtId="198" fontId="40" fillId="25" borderId="58" xfId="0" applyNumberFormat="1" applyFont="1" applyFill="1" applyBorder="1" applyAlignment="1">
      <alignment horizontal="center" vertical="center" wrapText="1"/>
    </xf>
    <xf numFmtId="198" fontId="40" fillId="25" borderId="0" xfId="0" applyNumberFormat="1" applyFont="1" applyFill="1" applyBorder="1" applyAlignment="1">
      <alignment horizontal="center" vertical="center" wrapText="1"/>
    </xf>
    <xf numFmtId="198" fontId="40" fillId="25" borderId="45" xfId="0" applyNumberFormat="1" applyFont="1" applyFill="1" applyBorder="1" applyAlignment="1">
      <alignment horizontal="center" vertical="center" wrapText="1"/>
    </xf>
    <xf numFmtId="198" fontId="40" fillId="25" borderId="80" xfId="0" applyNumberFormat="1" applyFont="1" applyFill="1" applyBorder="1" applyAlignment="1">
      <alignment horizontal="center" vertical="center" wrapText="1"/>
    </xf>
    <xf numFmtId="198" fontId="40" fillId="25" borderId="59" xfId="0" applyNumberFormat="1" applyFont="1" applyFill="1" applyBorder="1" applyAlignment="1">
      <alignment horizontal="center" vertical="center" wrapText="1"/>
    </xf>
    <xf numFmtId="198" fontId="40" fillId="25" borderId="61" xfId="0" applyNumberFormat="1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textRotation="255" shrinkToFit="1"/>
    </xf>
    <xf numFmtId="0" fontId="33" fillId="0" borderId="35" xfId="0" applyFont="1" applyFill="1" applyBorder="1" applyAlignment="1">
      <alignment horizontal="center" vertical="center" textRotation="255" shrinkToFit="1"/>
    </xf>
    <xf numFmtId="0" fontId="29" fillId="0" borderId="21" xfId="0" applyFont="1" applyBorder="1" applyAlignment="1">
      <alignment horizontal="center" vertical="center" textRotation="180" shrinkToFit="1"/>
    </xf>
    <xf numFmtId="0" fontId="29" fillId="0" borderId="40" xfId="0" applyFont="1" applyBorder="1" applyAlignment="1">
      <alignment horizontal="center" vertical="center" textRotation="180" shrinkToFit="1"/>
    </xf>
    <xf numFmtId="0" fontId="32" fillId="0" borderId="17" xfId="0" applyFont="1" applyFill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vertical="center" wrapText="1" shrinkToFit="1"/>
    </xf>
    <xf numFmtId="0" fontId="32" fillId="0" borderId="14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right" vertical="top"/>
    </xf>
    <xf numFmtId="0" fontId="32" fillId="0" borderId="12" xfId="0" applyFont="1" applyFill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right" vertical="top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35" xfId="0" applyFont="1" applyFill="1" applyBorder="1" applyAlignment="1">
      <alignment horizontal="center" vertical="center" textRotation="255" shrinkToFit="1"/>
    </xf>
    <xf numFmtId="0" fontId="26" fillId="0" borderId="21" xfId="0" applyFont="1" applyBorder="1" applyAlignment="1">
      <alignment horizontal="center" vertical="center" textRotation="180" shrinkToFit="1"/>
    </xf>
    <xf numFmtId="0" fontId="26" fillId="0" borderId="40" xfId="0" applyFont="1" applyBorder="1" applyAlignment="1">
      <alignment horizontal="center" vertical="center" textRotation="180" shrinkToFit="1"/>
    </xf>
    <xf numFmtId="0" fontId="2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66675</xdr:rowOff>
    </xdr:from>
    <xdr:to>
      <xdr:col>7</xdr:col>
      <xdr:colOff>219075</xdr:colOff>
      <xdr:row>5</xdr:row>
      <xdr:rowOff>104775</xdr:rowOff>
    </xdr:to>
    <xdr:sp>
      <xdr:nvSpPr>
        <xdr:cNvPr id="1" name="WordArt 20"/>
        <xdr:cNvSpPr>
          <a:spLocks/>
        </xdr:cNvSpPr>
      </xdr:nvSpPr>
      <xdr:spPr>
        <a:xfrm>
          <a:off x="219075" y="190500"/>
          <a:ext cx="3800475" cy="800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3600" b="1" kern="10" spc="0">
              <a:ln w="9525" cmpd="sng">
                <a:noFill/>
              </a:ln>
              <a:solidFill>
                <a:srgbClr val="3333FF"/>
              </a:solidFill>
              <a:effectLst>
                <a:outerShdw dist="50800" dir="5040005" algn="tl">
                  <a:srgbClr val="9F7AD5">
                    <a:alpha val="44999"/>
                  </a:srgbClr>
                </a:outerShdw>
              </a:effectLst>
              <a:latin typeface="華康流隸體"/>
              <a:cs typeface="華康流隸體"/>
            </a:rPr>
            <a:t>國華食品工廠</a:t>
          </a:r>
        </a:p>
      </xdr:txBody>
    </xdr:sp>
    <xdr:clientData/>
  </xdr:twoCellAnchor>
  <xdr:twoCellAnchor editAs="oneCell">
    <xdr:from>
      <xdr:col>8</xdr:col>
      <xdr:colOff>123825</xdr:colOff>
      <xdr:row>1</xdr:row>
      <xdr:rowOff>104775</xdr:rowOff>
    </xdr:from>
    <xdr:to>
      <xdr:col>11</xdr:col>
      <xdr:colOff>342900</xdr:colOff>
      <xdr:row>9</xdr:row>
      <xdr:rowOff>28575</xdr:rowOff>
    </xdr:to>
    <xdr:pic>
      <xdr:nvPicPr>
        <xdr:cNvPr id="2" name="圖片 14" descr="20081299146479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28600"/>
          <a:ext cx="1847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190500</xdr:rowOff>
    </xdr:from>
    <xdr:to>
      <xdr:col>15</xdr:col>
      <xdr:colOff>333375</xdr:colOff>
      <xdr:row>8</xdr:row>
      <xdr:rowOff>57150</xdr:rowOff>
    </xdr:to>
    <xdr:pic>
      <xdr:nvPicPr>
        <xdr:cNvPr id="3" name="圖片 4" descr="勤洗手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314325"/>
          <a:ext cx="1924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view="pageBreakPreview" zoomScale="120" zoomScaleSheetLayoutView="120" zoomScalePageLayoutView="0" workbookViewId="0" topLeftCell="A25">
      <selection activeCell="L50" sqref="L50"/>
    </sheetView>
  </sheetViews>
  <sheetFormatPr defaultColWidth="9.00390625" defaultRowHeight="16.5"/>
  <cols>
    <col min="1" max="20" width="7.125" style="111" customWidth="1"/>
    <col min="21" max="16384" width="9.00390625" style="111" customWidth="1"/>
  </cols>
  <sheetData>
    <row r="1" spans="1:15" ht="9.75" customHeight="1">
      <c r="A1" s="113"/>
      <c r="G1" s="424"/>
      <c r="H1" s="424"/>
      <c r="I1" s="424"/>
      <c r="J1" s="424"/>
      <c r="K1" s="424"/>
      <c r="O1" s="113"/>
    </row>
    <row r="2" spans="1:20" ht="15" customHeight="1">
      <c r="A2" s="384"/>
      <c r="B2" s="385"/>
      <c r="C2" s="385"/>
      <c r="D2" s="385"/>
      <c r="E2" s="385"/>
      <c r="F2" s="385"/>
      <c r="G2" s="385"/>
      <c r="H2" s="386"/>
      <c r="I2" s="425"/>
      <c r="J2" s="426"/>
      <c r="K2" s="426"/>
      <c r="L2" s="427"/>
      <c r="M2" s="425"/>
      <c r="N2" s="426"/>
      <c r="O2" s="426"/>
      <c r="P2" s="427"/>
      <c r="Q2" s="397" t="s">
        <v>215</v>
      </c>
      <c r="R2" s="397"/>
      <c r="S2" s="397"/>
      <c r="T2" s="397"/>
    </row>
    <row r="3" spans="1:20" s="112" customFormat="1" ht="15" customHeight="1">
      <c r="A3" s="387"/>
      <c r="B3" s="388"/>
      <c r="C3" s="388"/>
      <c r="D3" s="388"/>
      <c r="E3" s="388"/>
      <c r="F3" s="388"/>
      <c r="G3" s="388"/>
      <c r="H3" s="389"/>
      <c r="I3" s="428"/>
      <c r="J3" s="429"/>
      <c r="K3" s="429"/>
      <c r="L3" s="430"/>
      <c r="M3" s="428"/>
      <c r="N3" s="429"/>
      <c r="O3" s="429"/>
      <c r="P3" s="430"/>
      <c r="Q3" s="398" t="s">
        <v>380</v>
      </c>
      <c r="R3" s="398"/>
      <c r="S3" s="398"/>
      <c r="T3" s="398"/>
    </row>
    <row r="4" spans="1:20" s="112" customFormat="1" ht="15" customHeight="1">
      <c r="A4" s="387"/>
      <c r="B4" s="388"/>
      <c r="C4" s="388"/>
      <c r="D4" s="388"/>
      <c r="E4" s="388"/>
      <c r="F4" s="388"/>
      <c r="G4" s="388"/>
      <c r="H4" s="389"/>
      <c r="I4" s="428"/>
      <c r="J4" s="429"/>
      <c r="K4" s="429"/>
      <c r="L4" s="430"/>
      <c r="M4" s="428"/>
      <c r="N4" s="429"/>
      <c r="O4" s="429"/>
      <c r="P4" s="430"/>
      <c r="Q4" s="399" t="s">
        <v>381</v>
      </c>
      <c r="R4" s="399"/>
      <c r="S4" s="399"/>
      <c r="T4" s="399"/>
    </row>
    <row r="5" spans="1:20" s="112" customFormat="1" ht="15" customHeight="1">
      <c r="A5" s="387"/>
      <c r="B5" s="388"/>
      <c r="C5" s="388"/>
      <c r="D5" s="388"/>
      <c r="E5" s="388"/>
      <c r="F5" s="388"/>
      <c r="G5" s="388"/>
      <c r="H5" s="389"/>
      <c r="I5" s="428"/>
      <c r="J5" s="429"/>
      <c r="K5" s="429"/>
      <c r="L5" s="430"/>
      <c r="M5" s="428"/>
      <c r="N5" s="429"/>
      <c r="O5" s="429"/>
      <c r="P5" s="430"/>
      <c r="Q5" s="402" t="s">
        <v>382</v>
      </c>
      <c r="R5" s="402"/>
      <c r="S5" s="402"/>
      <c r="T5" s="402"/>
    </row>
    <row r="6" spans="1:20" s="112" customFormat="1" ht="15" customHeight="1">
      <c r="A6" s="387"/>
      <c r="B6" s="388"/>
      <c r="C6" s="388"/>
      <c r="D6" s="388"/>
      <c r="E6" s="388"/>
      <c r="F6" s="388"/>
      <c r="G6" s="388"/>
      <c r="H6" s="389"/>
      <c r="I6" s="428"/>
      <c r="J6" s="429"/>
      <c r="K6" s="429"/>
      <c r="L6" s="430"/>
      <c r="M6" s="428"/>
      <c r="N6" s="429"/>
      <c r="O6" s="429"/>
      <c r="P6" s="430"/>
      <c r="Q6" s="400" t="s">
        <v>383</v>
      </c>
      <c r="R6" s="400"/>
      <c r="S6" s="400"/>
      <c r="T6" s="400"/>
    </row>
    <row r="7" spans="1:20" s="112" customFormat="1" ht="15" customHeight="1">
      <c r="A7" s="390" t="s">
        <v>345</v>
      </c>
      <c r="B7" s="391"/>
      <c r="C7" s="391"/>
      <c r="D7" s="391"/>
      <c r="E7" s="391"/>
      <c r="F7" s="391"/>
      <c r="G7" s="391"/>
      <c r="H7" s="392"/>
      <c r="I7" s="428"/>
      <c r="J7" s="429"/>
      <c r="K7" s="429"/>
      <c r="L7" s="430"/>
      <c r="M7" s="428"/>
      <c r="N7" s="429"/>
      <c r="O7" s="429"/>
      <c r="P7" s="430"/>
      <c r="Q7" s="403" t="s">
        <v>384</v>
      </c>
      <c r="R7" s="403"/>
      <c r="S7" s="403"/>
      <c r="T7" s="403"/>
    </row>
    <row r="8" spans="1:20" s="112" customFormat="1" ht="15" customHeight="1">
      <c r="A8" s="393"/>
      <c r="B8" s="391"/>
      <c r="C8" s="391"/>
      <c r="D8" s="391"/>
      <c r="E8" s="391"/>
      <c r="F8" s="391"/>
      <c r="G8" s="391"/>
      <c r="H8" s="392"/>
      <c r="I8" s="428"/>
      <c r="J8" s="429"/>
      <c r="K8" s="429"/>
      <c r="L8" s="430"/>
      <c r="M8" s="428"/>
      <c r="N8" s="429"/>
      <c r="O8" s="429"/>
      <c r="P8" s="430"/>
      <c r="Q8" s="401" t="s">
        <v>385</v>
      </c>
      <c r="R8" s="401"/>
      <c r="S8" s="401"/>
      <c r="T8" s="401"/>
    </row>
    <row r="9" spans="1:20" ht="7.5" customHeight="1">
      <c r="A9" s="393"/>
      <c r="B9" s="391"/>
      <c r="C9" s="391"/>
      <c r="D9" s="391"/>
      <c r="E9" s="391"/>
      <c r="F9" s="391"/>
      <c r="G9" s="391"/>
      <c r="H9" s="392"/>
      <c r="I9" s="428"/>
      <c r="J9" s="429"/>
      <c r="K9" s="429"/>
      <c r="L9" s="430"/>
      <c r="M9" s="428"/>
      <c r="N9" s="429"/>
      <c r="O9" s="429"/>
      <c r="P9" s="430"/>
      <c r="Q9" s="172" t="s">
        <v>67</v>
      </c>
      <c r="R9" s="172" t="str">
        <f>'第一週明細)'!W44</f>
        <v>800.0K</v>
      </c>
      <c r="S9" s="172" t="s">
        <v>9</v>
      </c>
      <c r="T9" s="172" t="str">
        <f>'第一週明細)'!W40</f>
        <v>25.5g</v>
      </c>
    </row>
    <row r="10" spans="1:20" ht="7.5" customHeight="1">
      <c r="A10" s="394"/>
      <c r="B10" s="395"/>
      <c r="C10" s="395"/>
      <c r="D10" s="395"/>
      <c r="E10" s="395"/>
      <c r="F10" s="395"/>
      <c r="G10" s="395"/>
      <c r="H10" s="396"/>
      <c r="I10" s="431"/>
      <c r="J10" s="432"/>
      <c r="K10" s="432"/>
      <c r="L10" s="433"/>
      <c r="M10" s="431"/>
      <c r="N10" s="432"/>
      <c r="O10" s="432"/>
      <c r="P10" s="433"/>
      <c r="Q10" s="172" t="s">
        <v>7</v>
      </c>
      <c r="R10" s="172" t="str">
        <f>'第一週明細)'!W38</f>
        <v>111.0g</v>
      </c>
      <c r="S10" s="172" t="s">
        <v>11</v>
      </c>
      <c r="T10" s="172" t="str">
        <f>'第一週明細)'!W42</f>
        <v>31.6g</v>
      </c>
    </row>
    <row r="11" spans="1:20" ht="15" customHeight="1">
      <c r="A11" s="415" t="s">
        <v>162</v>
      </c>
      <c r="B11" s="416"/>
      <c r="C11" s="416"/>
      <c r="D11" s="417"/>
      <c r="E11" s="397" t="s">
        <v>370</v>
      </c>
      <c r="F11" s="397"/>
      <c r="G11" s="397"/>
      <c r="H11" s="397"/>
      <c r="I11" s="397" t="s">
        <v>372</v>
      </c>
      <c r="J11" s="397"/>
      <c r="K11" s="397"/>
      <c r="L11" s="397"/>
      <c r="M11" s="397" t="s">
        <v>371</v>
      </c>
      <c r="N11" s="397"/>
      <c r="O11" s="397"/>
      <c r="P11" s="397"/>
      <c r="Q11" s="397" t="s">
        <v>216</v>
      </c>
      <c r="R11" s="397"/>
      <c r="S11" s="397"/>
      <c r="T11" s="397"/>
    </row>
    <row r="12" spans="1:20" s="112" customFormat="1" ht="15" customHeight="1">
      <c r="A12" s="398" t="s">
        <v>380</v>
      </c>
      <c r="B12" s="398"/>
      <c r="C12" s="398"/>
      <c r="D12" s="398"/>
      <c r="E12" s="419" t="s">
        <v>386</v>
      </c>
      <c r="F12" s="405"/>
      <c r="G12" s="405"/>
      <c r="H12" s="406"/>
      <c r="I12" s="398" t="s">
        <v>387</v>
      </c>
      <c r="J12" s="398"/>
      <c r="K12" s="398"/>
      <c r="L12" s="398"/>
      <c r="M12" s="398" t="s">
        <v>388</v>
      </c>
      <c r="N12" s="398"/>
      <c r="O12" s="398"/>
      <c r="P12" s="398"/>
      <c r="Q12" s="405" t="s">
        <v>380</v>
      </c>
      <c r="R12" s="405"/>
      <c r="S12" s="405"/>
      <c r="T12" s="406"/>
    </row>
    <row r="13" spans="1:20" s="112" customFormat="1" ht="15" customHeight="1">
      <c r="A13" s="399" t="s">
        <v>389</v>
      </c>
      <c r="B13" s="399"/>
      <c r="C13" s="399"/>
      <c r="D13" s="399"/>
      <c r="E13" s="418" t="s">
        <v>390</v>
      </c>
      <c r="F13" s="412"/>
      <c r="G13" s="412"/>
      <c r="H13" s="413"/>
      <c r="I13" s="399" t="s">
        <v>391</v>
      </c>
      <c r="J13" s="399"/>
      <c r="K13" s="399"/>
      <c r="L13" s="399"/>
      <c r="M13" s="399" t="s">
        <v>392</v>
      </c>
      <c r="N13" s="399"/>
      <c r="O13" s="399"/>
      <c r="P13" s="399"/>
      <c r="Q13" s="412" t="s">
        <v>393</v>
      </c>
      <c r="R13" s="412"/>
      <c r="S13" s="412"/>
      <c r="T13" s="413"/>
    </row>
    <row r="14" spans="1:20" s="112" customFormat="1" ht="15" customHeight="1">
      <c r="A14" s="400" t="s">
        <v>394</v>
      </c>
      <c r="B14" s="400"/>
      <c r="C14" s="400"/>
      <c r="D14" s="400"/>
      <c r="E14" s="414" t="s">
        <v>395</v>
      </c>
      <c r="F14" s="410"/>
      <c r="G14" s="410"/>
      <c r="H14" s="411"/>
      <c r="I14" s="400" t="s">
        <v>396</v>
      </c>
      <c r="J14" s="400"/>
      <c r="K14" s="400"/>
      <c r="L14" s="400"/>
      <c r="M14" s="400" t="s">
        <v>397</v>
      </c>
      <c r="N14" s="400"/>
      <c r="O14" s="400"/>
      <c r="P14" s="400"/>
      <c r="Q14" s="410" t="s">
        <v>398</v>
      </c>
      <c r="R14" s="410"/>
      <c r="S14" s="410"/>
      <c r="T14" s="411"/>
    </row>
    <row r="15" spans="1:20" s="112" customFormat="1" ht="15" customHeight="1">
      <c r="A15" s="400" t="s">
        <v>399</v>
      </c>
      <c r="B15" s="400"/>
      <c r="C15" s="400"/>
      <c r="D15" s="400"/>
      <c r="E15" s="414" t="s">
        <v>400</v>
      </c>
      <c r="F15" s="410"/>
      <c r="G15" s="410"/>
      <c r="H15" s="411"/>
      <c r="I15" s="400" t="s">
        <v>401</v>
      </c>
      <c r="J15" s="400"/>
      <c r="K15" s="400"/>
      <c r="L15" s="400"/>
      <c r="M15" s="400" t="s">
        <v>402</v>
      </c>
      <c r="N15" s="400"/>
      <c r="O15" s="400"/>
      <c r="P15" s="400"/>
      <c r="Q15" s="410" t="s">
        <v>403</v>
      </c>
      <c r="R15" s="410"/>
      <c r="S15" s="410"/>
      <c r="T15" s="411"/>
    </row>
    <row r="16" spans="1:20" s="250" customFormat="1" ht="15" customHeight="1">
      <c r="A16" s="404" t="s">
        <v>404</v>
      </c>
      <c r="B16" s="404"/>
      <c r="C16" s="404"/>
      <c r="D16" s="404"/>
      <c r="E16" s="407" t="s">
        <v>384</v>
      </c>
      <c r="F16" s="408"/>
      <c r="G16" s="408"/>
      <c r="H16" s="408"/>
      <c r="I16" s="407" t="s">
        <v>384</v>
      </c>
      <c r="J16" s="408"/>
      <c r="K16" s="408"/>
      <c r="L16" s="409"/>
      <c r="M16" s="404" t="s">
        <v>384</v>
      </c>
      <c r="N16" s="404"/>
      <c r="O16" s="404"/>
      <c r="P16" s="404"/>
      <c r="Q16" s="404" t="s">
        <v>404</v>
      </c>
      <c r="R16" s="404"/>
      <c r="S16" s="404"/>
      <c r="T16" s="404"/>
    </row>
    <row r="17" spans="1:20" s="112" customFormat="1" ht="15" customHeight="1">
      <c r="A17" s="401" t="s">
        <v>405</v>
      </c>
      <c r="B17" s="401"/>
      <c r="C17" s="401"/>
      <c r="D17" s="401"/>
      <c r="E17" s="420" t="s">
        <v>406</v>
      </c>
      <c r="F17" s="421"/>
      <c r="G17" s="421"/>
      <c r="H17" s="422"/>
      <c r="I17" s="421" t="s">
        <v>407</v>
      </c>
      <c r="J17" s="421"/>
      <c r="K17" s="421"/>
      <c r="L17" s="422"/>
      <c r="M17" s="401" t="s">
        <v>408</v>
      </c>
      <c r="N17" s="401"/>
      <c r="O17" s="401"/>
      <c r="P17" s="401"/>
      <c r="Q17" s="401" t="s">
        <v>409</v>
      </c>
      <c r="R17" s="401"/>
      <c r="S17" s="401"/>
      <c r="T17" s="401"/>
    </row>
    <row r="18" spans="1:20" ht="7.5" customHeight="1">
      <c r="A18" s="172" t="s">
        <v>57</v>
      </c>
      <c r="B18" s="172" t="str">
        <f>'第二週明細'!W12</f>
        <v>802.0K</v>
      </c>
      <c r="C18" s="172" t="s">
        <v>9</v>
      </c>
      <c r="D18" s="172" t="str">
        <f>'第二週明細'!W8</f>
        <v>25.5g</v>
      </c>
      <c r="E18" s="172" t="s">
        <v>55</v>
      </c>
      <c r="F18" s="172" t="str">
        <f>'第二週明細'!W20</f>
        <v>837.5K</v>
      </c>
      <c r="G18" s="172" t="s">
        <v>9</v>
      </c>
      <c r="H18" s="172" t="str">
        <f>'第二週明細'!W16</f>
        <v>26.0g</v>
      </c>
      <c r="I18" s="172" t="s">
        <v>55</v>
      </c>
      <c r="J18" s="172" t="str">
        <f>'第二週明細'!W28</f>
        <v>811.0大卡</v>
      </c>
      <c r="K18" s="172" t="s">
        <v>9</v>
      </c>
      <c r="L18" s="172" t="str">
        <f>'第二週明細'!W24</f>
        <v>26.0g</v>
      </c>
      <c r="M18" s="172" t="s">
        <v>55</v>
      </c>
      <c r="N18" s="172" t="str">
        <f>'第二週明細'!W36</f>
        <v>794.0K</v>
      </c>
      <c r="O18" s="172" t="s">
        <v>9</v>
      </c>
      <c r="P18" s="172" t="str">
        <f>'第二週明細'!W32</f>
        <v>25.0g</v>
      </c>
      <c r="Q18" s="172" t="s">
        <v>55</v>
      </c>
      <c r="R18" s="172" t="str">
        <f>'第二週明細'!W44</f>
        <v>792.0K</v>
      </c>
      <c r="S18" s="172" t="s">
        <v>9</v>
      </c>
      <c r="T18" s="172" t="str">
        <f>'第二週明細'!W40</f>
        <v>26.0g</v>
      </c>
    </row>
    <row r="19" spans="1:20" ht="7.5" customHeight="1">
      <c r="A19" s="172" t="s">
        <v>7</v>
      </c>
      <c r="B19" s="172" t="str">
        <f>'第二週明細'!W6</f>
        <v>113.0g</v>
      </c>
      <c r="C19" s="172" t="s">
        <v>11</v>
      </c>
      <c r="D19" s="172" t="str">
        <f>'第二週明細'!W10</f>
        <v>30.2g</v>
      </c>
      <c r="E19" s="172" t="s">
        <v>7</v>
      </c>
      <c r="F19" s="172" t="str">
        <f>'第二週明細'!W14</f>
        <v>119.0g</v>
      </c>
      <c r="G19" s="172" t="s">
        <v>11</v>
      </c>
      <c r="H19" s="172" t="str">
        <f>'第二週明細'!W18</f>
        <v>31.9g</v>
      </c>
      <c r="I19" s="172" t="s">
        <v>7</v>
      </c>
      <c r="J19" s="172" t="str">
        <f>'第二週明細'!W22</f>
        <v>114.0g</v>
      </c>
      <c r="K19" s="172" t="s">
        <v>11</v>
      </c>
      <c r="L19" s="172" t="str">
        <f>'第二週明細'!W26</f>
        <v>30.2g</v>
      </c>
      <c r="M19" s="172" t="s">
        <v>7</v>
      </c>
      <c r="N19" s="172" t="str">
        <f>'第二週明細'!W30</f>
        <v>112.0g</v>
      </c>
      <c r="O19" s="172" t="s">
        <v>11</v>
      </c>
      <c r="P19" s="172" t="str">
        <f>'第二週明細'!W34</f>
        <v>30.3g</v>
      </c>
      <c r="Q19" s="172" t="s">
        <v>7</v>
      </c>
      <c r="R19" s="172" t="str">
        <f>'第二週明細'!W38</f>
        <v>110.0g</v>
      </c>
      <c r="S19" s="172" t="s">
        <v>11</v>
      </c>
      <c r="T19" s="172" t="str">
        <f>'第二週明細'!W42</f>
        <v>29.5g</v>
      </c>
    </row>
    <row r="20" spans="1:20" ht="15" customHeight="1">
      <c r="A20" s="415" t="s">
        <v>373</v>
      </c>
      <c r="B20" s="416"/>
      <c r="C20" s="416"/>
      <c r="D20" s="417"/>
      <c r="E20" s="397" t="s">
        <v>291</v>
      </c>
      <c r="F20" s="397"/>
      <c r="G20" s="397"/>
      <c r="H20" s="397"/>
      <c r="I20" s="397" t="s">
        <v>374</v>
      </c>
      <c r="J20" s="397"/>
      <c r="K20" s="397"/>
      <c r="L20" s="397"/>
      <c r="M20" s="397" t="s">
        <v>362</v>
      </c>
      <c r="N20" s="397"/>
      <c r="O20" s="397"/>
      <c r="P20" s="397"/>
      <c r="Q20" s="397" t="s">
        <v>163</v>
      </c>
      <c r="R20" s="397"/>
      <c r="S20" s="397"/>
      <c r="T20" s="397"/>
    </row>
    <row r="21" spans="1:20" s="112" customFormat="1" ht="15" customHeight="1">
      <c r="A21" s="398" t="s">
        <v>380</v>
      </c>
      <c r="B21" s="398"/>
      <c r="C21" s="398"/>
      <c r="D21" s="398"/>
      <c r="E21" s="398" t="s">
        <v>410</v>
      </c>
      <c r="F21" s="398"/>
      <c r="G21" s="398"/>
      <c r="H21" s="398"/>
      <c r="I21" s="398" t="s">
        <v>411</v>
      </c>
      <c r="J21" s="398"/>
      <c r="K21" s="398"/>
      <c r="L21" s="398"/>
      <c r="M21" s="398" t="s">
        <v>412</v>
      </c>
      <c r="N21" s="398"/>
      <c r="O21" s="398"/>
      <c r="P21" s="398"/>
      <c r="Q21" s="398" t="s">
        <v>380</v>
      </c>
      <c r="R21" s="398"/>
      <c r="S21" s="398"/>
      <c r="T21" s="398"/>
    </row>
    <row r="22" spans="1:20" s="112" customFormat="1" ht="15" customHeight="1">
      <c r="A22" s="399" t="s">
        <v>413</v>
      </c>
      <c r="B22" s="399"/>
      <c r="C22" s="399"/>
      <c r="D22" s="399"/>
      <c r="E22" s="399" t="s">
        <v>414</v>
      </c>
      <c r="F22" s="399"/>
      <c r="G22" s="399"/>
      <c r="H22" s="399"/>
      <c r="I22" s="399" t="s">
        <v>415</v>
      </c>
      <c r="J22" s="399"/>
      <c r="K22" s="399"/>
      <c r="L22" s="399"/>
      <c r="M22" s="399" t="s">
        <v>416</v>
      </c>
      <c r="N22" s="399"/>
      <c r="O22" s="399"/>
      <c r="P22" s="399"/>
      <c r="Q22" s="399" t="s">
        <v>417</v>
      </c>
      <c r="R22" s="399"/>
      <c r="S22" s="399"/>
      <c r="T22" s="399"/>
    </row>
    <row r="23" spans="1:20" s="112" customFormat="1" ht="15" customHeight="1">
      <c r="A23" s="400" t="s">
        <v>418</v>
      </c>
      <c r="B23" s="400"/>
      <c r="C23" s="400"/>
      <c r="D23" s="400"/>
      <c r="E23" s="414" t="s">
        <v>419</v>
      </c>
      <c r="F23" s="410"/>
      <c r="G23" s="410"/>
      <c r="H23" s="411"/>
      <c r="I23" s="414" t="s">
        <v>420</v>
      </c>
      <c r="J23" s="410"/>
      <c r="K23" s="410"/>
      <c r="L23" s="411"/>
      <c r="M23" s="400" t="s">
        <v>421</v>
      </c>
      <c r="N23" s="400"/>
      <c r="O23" s="400"/>
      <c r="P23" s="400"/>
      <c r="Q23" s="400" t="s">
        <v>422</v>
      </c>
      <c r="R23" s="400"/>
      <c r="S23" s="400"/>
      <c r="T23" s="400"/>
    </row>
    <row r="24" spans="1:20" s="112" customFormat="1" ht="15" customHeight="1">
      <c r="A24" s="400" t="s">
        <v>423</v>
      </c>
      <c r="B24" s="400"/>
      <c r="C24" s="400"/>
      <c r="D24" s="400"/>
      <c r="E24" s="400" t="s">
        <v>424</v>
      </c>
      <c r="F24" s="400"/>
      <c r="G24" s="400"/>
      <c r="H24" s="400"/>
      <c r="I24" s="400" t="s">
        <v>425</v>
      </c>
      <c r="J24" s="400"/>
      <c r="K24" s="400"/>
      <c r="L24" s="400"/>
      <c r="M24" s="400" t="s">
        <v>426</v>
      </c>
      <c r="N24" s="400"/>
      <c r="O24" s="400"/>
      <c r="P24" s="400"/>
      <c r="Q24" s="400" t="s">
        <v>427</v>
      </c>
      <c r="R24" s="400"/>
      <c r="S24" s="400"/>
      <c r="T24" s="400"/>
    </row>
    <row r="25" spans="1:20" s="250" customFormat="1" ht="15" customHeight="1">
      <c r="A25" s="404" t="s">
        <v>404</v>
      </c>
      <c r="B25" s="404"/>
      <c r="C25" s="404"/>
      <c r="D25" s="404"/>
      <c r="E25" s="404" t="s">
        <v>384</v>
      </c>
      <c r="F25" s="404"/>
      <c r="G25" s="404"/>
      <c r="H25" s="404"/>
      <c r="I25" s="404" t="s">
        <v>404</v>
      </c>
      <c r="J25" s="404"/>
      <c r="K25" s="404"/>
      <c r="L25" s="404"/>
      <c r="M25" s="404" t="s">
        <v>384</v>
      </c>
      <c r="N25" s="404"/>
      <c r="O25" s="404"/>
      <c r="P25" s="404"/>
      <c r="Q25" s="404" t="s">
        <v>384</v>
      </c>
      <c r="R25" s="404"/>
      <c r="S25" s="404"/>
      <c r="T25" s="404"/>
    </row>
    <row r="26" spans="1:20" s="112" customFormat="1" ht="15" customHeight="1">
      <c r="A26" s="401" t="s">
        <v>428</v>
      </c>
      <c r="B26" s="401"/>
      <c r="C26" s="401"/>
      <c r="D26" s="401"/>
      <c r="E26" s="401" t="s">
        <v>429</v>
      </c>
      <c r="F26" s="401"/>
      <c r="G26" s="401"/>
      <c r="H26" s="401"/>
      <c r="I26" s="401" t="s">
        <v>430</v>
      </c>
      <c r="J26" s="401"/>
      <c r="K26" s="401"/>
      <c r="L26" s="401"/>
      <c r="M26" s="401" t="s">
        <v>431</v>
      </c>
      <c r="N26" s="401"/>
      <c r="O26" s="401"/>
      <c r="P26" s="401"/>
      <c r="Q26" s="401" t="s">
        <v>432</v>
      </c>
      <c r="R26" s="401"/>
      <c r="S26" s="401"/>
      <c r="T26" s="401"/>
    </row>
    <row r="27" spans="1:20" ht="7.5" customHeight="1">
      <c r="A27" s="172" t="s">
        <v>56</v>
      </c>
      <c r="B27" s="172" t="str">
        <f>'第三週明細'!W12</f>
        <v>804.0K</v>
      </c>
      <c r="C27" s="172" t="s">
        <v>9</v>
      </c>
      <c r="D27" s="172" t="str">
        <f>'第三週明細'!W8</f>
        <v>26.0g</v>
      </c>
      <c r="E27" s="172" t="s">
        <v>55</v>
      </c>
      <c r="F27" s="172" t="str">
        <f>'第三週明細'!W20</f>
        <v>806.7K</v>
      </c>
      <c r="G27" s="172" t="s">
        <v>9</v>
      </c>
      <c r="H27" s="172" t="str">
        <f>'第三週明細'!W16</f>
        <v>25.5g</v>
      </c>
      <c r="I27" s="172" t="s">
        <v>55</v>
      </c>
      <c r="J27" s="172" t="str">
        <f>'第三週明細'!W28</f>
        <v>820.0K</v>
      </c>
      <c r="K27" s="172" t="s">
        <v>9</v>
      </c>
      <c r="L27" s="172" t="str">
        <f>'第三週明細'!W24</f>
        <v>25.0g</v>
      </c>
      <c r="M27" s="172" t="s">
        <v>55</v>
      </c>
      <c r="N27" s="172" t="str">
        <f>'第三週明細'!W36</f>
        <v>786.5K</v>
      </c>
      <c r="O27" s="172" t="s">
        <v>9</v>
      </c>
      <c r="P27" s="172" t="str">
        <f>'第三週明細'!W32</f>
        <v>25.0g</v>
      </c>
      <c r="Q27" s="172" t="s">
        <v>55</v>
      </c>
      <c r="R27" s="172" t="str">
        <f>'第三週明細'!W44</f>
        <v>782.0K</v>
      </c>
      <c r="S27" s="172" t="s">
        <v>58</v>
      </c>
      <c r="T27" s="172" t="str">
        <f>'第三週明細'!W40</f>
        <v>25.5g</v>
      </c>
    </row>
    <row r="28" spans="1:20" ht="7.5" customHeight="1">
      <c r="A28" s="172" t="s">
        <v>7</v>
      </c>
      <c r="B28" s="172" t="str">
        <f>'第三週明細'!W6</f>
        <v>112.0g</v>
      </c>
      <c r="C28" s="172" t="s">
        <v>11</v>
      </c>
      <c r="D28" s="172" t="str">
        <f>'第三週明細'!W10</f>
        <v>30.5g</v>
      </c>
      <c r="E28" s="172" t="s">
        <v>7</v>
      </c>
      <c r="F28" s="172" t="str">
        <f>'第三週明細'!W14</f>
        <v>112.0g</v>
      </c>
      <c r="G28" s="172" t="s">
        <v>11</v>
      </c>
      <c r="H28" s="172" t="str">
        <f>'第三週明細'!W18</f>
        <v>32.3g</v>
      </c>
      <c r="I28" s="172" t="s">
        <v>7</v>
      </c>
      <c r="J28" s="172" t="str">
        <f>'第三週明細'!W22</f>
        <v>120.0g</v>
      </c>
      <c r="K28" s="172" t="s">
        <v>59</v>
      </c>
      <c r="L28" s="172" t="str">
        <f>'第三週明細'!W26</f>
        <v>28.6g</v>
      </c>
      <c r="M28" s="172" t="s">
        <v>7</v>
      </c>
      <c r="N28" s="172" t="str">
        <f>'第三週明細'!W30</f>
        <v>111.0g</v>
      </c>
      <c r="O28" s="172" t="s">
        <v>11</v>
      </c>
      <c r="P28" s="172" t="str">
        <f>'第三週明細'!W34</f>
        <v>29.5g</v>
      </c>
      <c r="Q28" s="172" t="s">
        <v>7</v>
      </c>
      <c r="R28" s="172" t="str">
        <f>'第三週明細'!W38</f>
        <v>110.0g</v>
      </c>
      <c r="S28" s="172" t="s">
        <v>11</v>
      </c>
      <c r="T28" s="172" t="str">
        <f>'第三週明細'!W42</f>
        <v>30.2g</v>
      </c>
    </row>
    <row r="29" spans="1:20" ht="15" customHeight="1">
      <c r="A29" s="415" t="s">
        <v>375</v>
      </c>
      <c r="B29" s="416"/>
      <c r="C29" s="416"/>
      <c r="D29" s="417"/>
      <c r="E29" s="397" t="s">
        <v>292</v>
      </c>
      <c r="F29" s="397"/>
      <c r="G29" s="397"/>
      <c r="H29" s="397"/>
      <c r="I29" s="397" t="s">
        <v>376</v>
      </c>
      <c r="J29" s="397"/>
      <c r="K29" s="397"/>
      <c r="L29" s="397"/>
      <c r="M29" s="397" t="s">
        <v>377</v>
      </c>
      <c r="N29" s="397"/>
      <c r="O29" s="397"/>
      <c r="P29" s="397"/>
      <c r="Q29" s="397" t="s">
        <v>217</v>
      </c>
      <c r="R29" s="397"/>
      <c r="S29" s="397"/>
      <c r="T29" s="397"/>
    </row>
    <row r="30" spans="1:20" s="112" customFormat="1" ht="15" customHeight="1">
      <c r="A30" s="419" t="s">
        <v>380</v>
      </c>
      <c r="B30" s="405"/>
      <c r="C30" s="405"/>
      <c r="D30" s="406"/>
      <c r="E30" s="419" t="s">
        <v>433</v>
      </c>
      <c r="F30" s="405"/>
      <c r="G30" s="405"/>
      <c r="H30" s="406"/>
      <c r="I30" s="398" t="s">
        <v>434</v>
      </c>
      <c r="J30" s="398"/>
      <c r="K30" s="398"/>
      <c r="L30" s="398"/>
      <c r="M30" s="398" t="s">
        <v>435</v>
      </c>
      <c r="N30" s="398"/>
      <c r="O30" s="398"/>
      <c r="P30" s="398"/>
      <c r="Q30" s="398" t="s">
        <v>380</v>
      </c>
      <c r="R30" s="398"/>
      <c r="S30" s="398"/>
      <c r="T30" s="398"/>
    </row>
    <row r="31" spans="1:20" s="112" customFormat="1" ht="15" customHeight="1">
      <c r="A31" s="418" t="s">
        <v>436</v>
      </c>
      <c r="B31" s="412"/>
      <c r="C31" s="412"/>
      <c r="D31" s="413"/>
      <c r="E31" s="418" t="s">
        <v>437</v>
      </c>
      <c r="F31" s="412"/>
      <c r="G31" s="412"/>
      <c r="H31" s="413"/>
      <c r="I31" s="399" t="s">
        <v>438</v>
      </c>
      <c r="J31" s="399"/>
      <c r="K31" s="399"/>
      <c r="L31" s="399"/>
      <c r="M31" s="399" t="s">
        <v>439</v>
      </c>
      <c r="N31" s="399"/>
      <c r="O31" s="399"/>
      <c r="P31" s="399"/>
      <c r="Q31" s="418" t="s">
        <v>440</v>
      </c>
      <c r="R31" s="412"/>
      <c r="S31" s="412"/>
      <c r="T31" s="413"/>
    </row>
    <row r="32" spans="1:20" s="112" customFormat="1" ht="15" customHeight="1">
      <c r="A32" s="414" t="s">
        <v>441</v>
      </c>
      <c r="B32" s="410"/>
      <c r="C32" s="410"/>
      <c r="D32" s="411"/>
      <c r="E32" s="414" t="s">
        <v>442</v>
      </c>
      <c r="F32" s="410"/>
      <c r="G32" s="410"/>
      <c r="H32" s="411"/>
      <c r="I32" s="400" t="s">
        <v>443</v>
      </c>
      <c r="J32" s="400"/>
      <c r="K32" s="400"/>
      <c r="L32" s="400"/>
      <c r="M32" s="400" t="s">
        <v>444</v>
      </c>
      <c r="N32" s="400"/>
      <c r="O32" s="400"/>
      <c r="P32" s="400"/>
      <c r="Q32" s="414" t="s">
        <v>445</v>
      </c>
      <c r="R32" s="410"/>
      <c r="S32" s="410"/>
      <c r="T32" s="411"/>
    </row>
    <row r="33" spans="1:20" s="112" customFormat="1" ht="15" customHeight="1">
      <c r="A33" s="414" t="s">
        <v>446</v>
      </c>
      <c r="B33" s="410"/>
      <c r="C33" s="410"/>
      <c r="D33" s="411"/>
      <c r="E33" s="414" t="s">
        <v>447</v>
      </c>
      <c r="F33" s="410"/>
      <c r="G33" s="410"/>
      <c r="H33" s="423"/>
      <c r="I33" s="400" t="s">
        <v>448</v>
      </c>
      <c r="J33" s="400"/>
      <c r="K33" s="400"/>
      <c r="L33" s="400"/>
      <c r="M33" s="400" t="s">
        <v>449</v>
      </c>
      <c r="N33" s="400"/>
      <c r="O33" s="400"/>
      <c r="P33" s="400"/>
      <c r="Q33" s="414" t="s">
        <v>450</v>
      </c>
      <c r="R33" s="410"/>
      <c r="S33" s="410"/>
      <c r="T33" s="411"/>
    </row>
    <row r="34" spans="1:20" s="250" customFormat="1" ht="15" customHeight="1">
      <c r="A34" s="407" t="s">
        <v>384</v>
      </c>
      <c r="B34" s="408"/>
      <c r="C34" s="408"/>
      <c r="D34" s="409"/>
      <c r="E34" s="407" t="s">
        <v>404</v>
      </c>
      <c r="F34" s="408"/>
      <c r="G34" s="408"/>
      <c r="H34" s="409"/>
      <c r="I34" s="407" t="s">
        <v>404</v>
      </c>
      <c r="J34" s="408"/>
      <c r="K34" s="408"/>
      <c r="L34" s="409"/>
      <c r="M34" s="404" t="s">
        <v>384</v>
      </c>
      <c r="N34" s="404"/>
      <c r="O34" s="404"/>
      <c r="P34" s="404"/>
      <c r="Q34" s="404" t="s">
        <v>384</v>
      </c>
      <c r="R34" s="404"/>
      <c r="S34" s="404"/>
      <c r="T34" s="404"/>
    </row>
    <row r="35" spans="1:20" s="112" customFormat="1" ht="15" customHeight="1">
      <c r="A35" s="420" t="s">
        <v>451</v>
      </c>
      <c r="B35" s="421"/>
      <c r="C35" s="421"/>
      <c r="D35" s="422"/>
      <c r="E35" s="420" t="s">
        <v>452</v>
      </c>
      <c r="F35" s="421"/>
      <c r="G35" s="421"/>
      <c r="H35" s="422"/>
      <c r="I35" s="420" t="s">
        <v>453</v>
      </c>
      <c r="J35" s="421"/>
      <c r="K35" s="421"/>
      <c r="L35" s="422"/>
      <c r="M35" s="401" t="s">
        <v>454</v>
      </c>
      <c r="N35" s="401"/>
      <c r="O35" s="401"/>
      <c r="P35" s="401"/>
      <c r="Q35" s="401" t="s">
        <v>455</v>
      </c>
      <c r="R35" s="401"/>
      <c r="S35" s="401"/>
      <c r="T35" s="401"/>
    </row>
    <row r="36" spans="1:20" ht="7.5" customHeight="1">
      <c r="A36" s="172" t="s">
        <v>56</v>
      </c>
      <c r="B36" s="172" t="str">
        <f>'第四週明細'!W12</f>
        <v>784.0K</v>
      </c>
      <c r="C36" s="172" t="s">
        <v>9</v>
      </c>
      <c r="D36" s="172" t="str">
        <f>'第四週明細'!W8</f>
        <v>25.0g</v>
      </c>
      <c r="E36" s="172" t="s">
        <v>55</v>
      </c>
      <c r="F36" s="172" t="str">
        <f>'第四週明細'!W20</f>
        <v>833.0K</v>
      </c>
      <c r="G36" s="172" t="s">
        <v>9</v>
      </c>
      <c r="H36" s="172" t="str">
        <f>'第四週明細'!W16</f>
        <v>25.5g</v>
      </c>
      <c r="I36" s="172" t="s">
        <v>56</v>
      </c>
      <c r="J36" s="172" t="str">
        <f>'第四週明細'!W28</f>
        <v>825.5K</v>
      </c>
      <c r="K36" s="172" t="s">
        <v>9</v>
      </c>
      <c r="L36" s="172" t="str">
        <f>'第四週明細'!W24</f>
        <v>26.5g</v>
      </c>
      <c r="M36" s="172" t="s">
        <v>56</v>
      </c>
      <c r="N36" s="172" t="str">
        <f>'第四週明細'!W36</f>
        <v>800.0K</v>
      </c>
      <c r="O36" s="172" t="s">
        <v>9</v>
      </c>
      <c r="P36" s="172" t="str">
        <f>'第四週明細'!W32</f>
        <v>26.0g</v>
      </c>
      <c r="Q36" s="172" t="s">
        <v>56</v>
      </c>
      <c r="R36" s="172" t="str">
        <f>'第四週明細'!W44</f>
        <v>791.0K</v>
      </c>
      <c r="S36" s="172" t="s">
        <v>9</v>
      </c>
      <c r="T36" s="172" t="str">
        <f>'第四週明細'!W40</f>
        <v>25.0g</v>
      </c>
    </row>
    <row r="37" spans="1:20" ht="7.5" customHeight="1">
      <c r="A37" s="172" t="s">
        <v>7</v>
      </c>
      <c r="B37" s="172" t="str">
        <f>'第四週明細'!W6</f>
        <v>110.0g</v>
      </c>
      <c r="C37" s="172" t="s">
        <v>11</v>
      </c>
      <c r="D37" s="172" t="str">
        <f>'第四週明細'!W10</f>
        <v>29.8g</v>
      </c>
      <c r="E37" s="172" t="s">
        <v>7</v>
      </c>
      <c r="F37" s="172" t="str">
        <f>'第四週明細'!W14</f>
        <v>119.0g</v>
      </c>
      <c r="G37" s="172" t="s">
        <v>11</v>
      </c>
      <c r="H37" s="172" t="str">
        <f>'第四週明細'!W18</f>
        <v>31.9g</v>
      </c>
      <c r="I37" s="172" t="s">
        <v>7</v>
      </c>
      <c r="J37" s="172" t="str">
        <f>'第四週明細'!W22</f>
        <v>115.0g</v>
      </c>
      <c r="K37" s="172" t="s">
        <v>11</v>
      </c>
      <c r="L37" s="172" t="str">
        <f>'第四週明細'!W26</f>
        <v>30.4g</v>
      </c>
      <c r="M37" s="172" t="s">
        <v>7</v>
      </c>
      <c r="N37" s="172" t="str">
        <f>'第四週明細'!W30</f>
        <v>110.0g</v>
      </c>
      <c r="O37" s="172" t="s">
        <v>11</v>
      </c>
      <c r="P37" s="172" t="str">
        <f>'第四週明細'!W34</f>
        <v>31.5g</v>
      </c>
      <c r="Q37" s="172" t="s">
        <v>7</v>
      </c>
      <c r="R37" s="172" t="str">
        <f>'第四週明細'!W38</f>
        <v>111.0g</v>
      </c>
      <c r="S37" s="172" t="s">
        <v>11</v>
      </c>
      <c r="T37" s="172" t="str">
        <f>'第四週明細'!W42</f>
        <v>30.5g</v>
      </c>
    </row>
    <row r="38" spans="1:20" ht="15" customHeight="1">
      <c r="A38" s="415" t="s">
        <v>219</v>
      </c>
      <c r="B38" s="416"/>
      <c r="C38" s="416"/>
      <c r="D38" s="417"/>
      <c r="E38" s="397" t="s">
        <v>378</v>
      </c>
      <c r="F38" s="397"/>
      <c r="G38" s="397"/>
      <c r="H38" s="397"/>
      <c r="I38" s="397" t="s">
        <v>379</v>
      </c>
      <c r="J38" s="397"/>
      <c r="K38" s="397"/>
      <c r="L38" s="397"/>
      <c r="M38" s="397" t="s">
        <v>332</v>
      </c>
      <c r="N38" s="397"/>
      <c r="O38" s="397"/>
      <c r="P38" s="397"/>
      <c r="Q38" s="397" t="s">
        <v>218</v>
      </c>
      <c r="R38" s="397"/>
      <c r="S38" s="397"/>
      <c r="T38" s="397"/>
    </row>
    <row r="39" spans="1:20" s="112" customFormat="1" ht="15" customHeight="1">
      <c r="A39" s="398" t="s">
        <v>380</v>
      </c>
      <c r="B39" s="398"/>
      <c r="C39" s="398"/>
      <c r="D39" s="398"/>
      <c r="E39" s="398" t="s">
        <v>412</v>
      </c>
      <c r="F39" s="398"/>
      <c r="G39" s="398"/>
      <c r="H39" s="398"/>
      <c r="I39" s="398" t="s">
        <v>456</v>
      </c>
      <c r="J39" s="398"/>
      <c r="K39" s="398"/>
      <c r="L39" s="398"/>
      <c r="M39" s="398" t="s">
        <v>388</v>
      </c>
      <c r="N39" s="398"/>
      <c r="O39" s="398"/>
      <c r="P39" s="398"/>
      <c r="Q39" s="398" t="s">
        <v>380</v>
      </c>
      <c r="R39" s="398"/>
      <c r="S39" s="398"/>
      <c r="T39" s="398"/>
    </row>
    <row r="40" spans="1:20" s="112" customFormat="1" ht="15" customHeight="1">
      <c r="A40" s="399" t="s">
        <v>457</v>
      </c>
      <c r="B40" s="399"/>
      <c r="C40" s="399"/>
      <c r="D40" s="399"/>
      <c r="E40" s="399" t="s">
        <v>392</v>
      </c>
      <c r="F40" s="399"/>
      <c r="G40" s="399"/>
      <c r="H40" s="399"/>
      <c r="I40" s="399" t="s">
        <v>458</v>
      </c>
      <c r="J40" s="399"/>
      <c r="K40" s="399"/>
      <c r="L40" s="399"/>
      <c r="M40" s="399" t="s">
        <v>459</v>
      </c>
      <c r="N40" s="399"/>
      <c r="O40" s="399"/>
      <c r="P40" s="399"/>
      <c r="Q40" s="399" t="s">
        <v>460</v>
      </c>
      <c r="R40" s="399"/>
      <c r="S40" s="399"/>
      <c r="T40" s="399"/>
    </row>
    <row r="41" spans="1:20" s="112" customFormat="1" ht="15" customHeight="1">
      <c r="A41" s="400" t="s">
        <v>461</v>
      </c>
      <c r="B41" s="400"/>
      <c r="C41" s="400"/>
      <c r="D41" s="400"/>
      <c r="E41" s="400" t="s">
        <v>462</v>
      </c>
      <c r="F41" s="400"/>
      <c r="G41" s="400"/>
      <c r="H41" s="400"/>
      <c r="I41" s="400" t="s">
        <v>401</v>
      </c>
      <c r="J41" s="400"/>
      <c r="K41" s="400"/>
      <c r="L41" s="400"/>
      <c r="M41" s="400" t="s">
        <v>463</v>
      </c>
      <c r="N41" s="400"/>
      <c r="O41" s="400"/>
      <c r="P41" s="400"/>
      <c r="Q41" s="400" t="s">
        <v>464</v>
      </c>
      <c r="R41" s="400"/>
      <c r="S41" s="400"/>
      <c r="T41" s="400"/>
    </row>
    <row r="42" spans="1:20" s="112" customFormat="1" ht="15" customHeight="1">
      <c r="A42" s="400" t="s">
        <v>465</v>
      </c>
      <c r="B42" s="400"/>
      <c r="C42" s="400"/>
      <c r="D42" s="400"/>
      <c r="E42" s="400" t="s">
        <v>466</v>
      </c>
      <c r="F42" s="400"/>
      <c r="G42" s="400"/>
      <c r="H42" s="400"/>
      <c r="I42" s="400" t="s">
        <v>467</v>
      </c>
      <c r="J42" s="400"/>
      <c r="K42" s="400"/>
      <c r="L42" s="400"/>
      <c r="M42" s="400" t="s">
        <v>468</v>
      </c>
      <c r="N42" s="400"/>
      <c r="O42" s="400"/>
      <c r="P42" s="400"/>
      <c r="Q42" s="400" t="s">
        <v>469</v>
      </c>
      <c r="R42" s="400"/>
      <c r="S42" s="400"/>
      <c r="T42" s="400"/>
    </row>
    <row r="43" spans="1:20" s="112" customFormat="1" ht="15" customHeight="1">
      <c r="A43" s="404" t="s">
        <v>384</v>
      </c>
      <c r="B43" s="404"/>
      <c r="C43" s="404"/>
      <c r="D43" s="404"/>
      <c r="E43" s="404" t="s">
        <v>384</v>
      </c>
      <c r="F43" s="404"/>
      <c r="G43" s="404"/>
      <c r="H43" s="404"/>
      <c r="I43" s="404" t="s">
        <v>404</v>
      </c>
      <c r="J43" s="404"/>
      <c r="K43" s="404"/>
      <c r="L43" s="404"/>
      <c r="M43" s="404" t="s">
        <v>384</v>
      </c>
      <c r="N43" s="404"/>
      <c r="O43" s="404"/>
      <c r="P43" s="404"/>
      <c r="Q43" s="407" t="s">
        <v>470</v>
      </c>
      <c r="R43" s="408"/>
      <c r="S43" s="408"/>
      <c r="T43" s="409"/>
    </row>
    <row r="44" spans="1:20" s="112" customFormat="1" ht="15" customHeight="1">
      <c r="A44" s="401" t="s">
        <v>471</v>
      </c>
      <c r="B44" s="401"/>
      <c r="C44" s="401"/>
      <c r="D44" s="401"/>
      <c r="E44" s="401" t="s">
        <v>472</v>
      </c>
      <c r="F44" s="401"/>
      <c r="G44" s="401"/>
      <c r="H44" s="401"/>
      <c r="I44" s="401" t="s">
        <v>473</v>
      </c>
      <c r="J44" s="401"/>
      <c r="K44" s="401"/>
      <c r="L44" s="401"/>
      <c r="M44" s="401" t="s">
        <v>474</v>
      </c>
      <c r="N44" s="401"/>
      <c r="O44" s="401"/>
      <c r="P44" s="401"/>
      <c r="Q44" s="381" t="s">
        <v>475</v>
      </c>
      <c r="R44" s="382"/>
      <c r="S44" s="382"/>
      <c r="T44" s="383"/>
    </row>
    <row r="45" spans="1:20" ht="7.5" customHeight="1">
      <c r="A45" s="172" t="s">
        <v>55</v>
      </c>
      <c r="B45" s="172" t="str">
        <f>'第五週明細'!W12</f>
        <v>789.0K</v>
      </c>
      <c r="C45" s="172" t="s">
        <v>9</v>
      </c>
      <c r="D45" s="172" t="str">
        <f>'第五週明細'!W8</f>
        <v>25.0g</v>
      </c>
      <c r="E45" s="172" t="s">
        <v>55</v>
      </c>
      <c r="F45" s="172" t="str">
        <f>'第五週明細'!W20</f>
        <v>795.0K</v>
      </c>
      <c r="G45" s="172" t="s">
        <v>9</v>
      </c>
      <c r="H45" s="172" t="str">
        <f>'第五週明細'!W16</f>
        <v>25.0g</v>
      </c>
      <c r="I45" s="172" t="s">
        <v>55</v>
      </c>
      <c r="J45" s="172" t="str">
        <f>'第五週明細'!W28</f>
        <v>807.0K</v>
      </c>
      <c r="K45" s="172" t="s">
        <v>9</v>
      </c>
      <c r="L45" s="172" t="str">
        <f>'第五週明細'!W24</f>
        <v>26.0g</v>
      </c>
      <c r="M45" s="172" t="s">
        <v>55</v>
      </c>
      <c r="N45" s="172" t="str">
        <f>'第五週明細'!W36</f>
        <v>800.0K</v>
      </c>
      <c r="O45" s="172" t="s">
        <v>9</v>
      </c>
      <c r="P45" s="172" t="str">
        <f>'第五週明細'!W32</f>
        <v>25.5g</v>
      </c>
      <c r="Q45" s="172" t="s">
        <v>55</v>
      </c>
      <c r="R45" s="172" t="str">
        <f>'第五週明細'!W44</f>
        <v>806.5K</v>
      </c>
      <c r="S45" s="172" t="s">
        <v>9</v>
      </c>
      <c r="T45" s="172" t="str">
        <f>'第五週明細'!W40</f>
        <v>25.5g</v>
      </c>
    </row>
    <row r="46" spans="1:20" ht="7.5" customHeight="1">
      <c r="A46" s="172" t="s">
        <v>7</v>
      </c>
      <c r="B46" s="172" t="str">
        <f>'第五週明細'!W6</f>
        <v>111.0g</v>
      </c>
      <c r="C46" s="172" t="s">
        <v>11</v>
      </c>
      <c r="D46" s="172" t="str">
        <f>'第五週明細'!W10</f>
        <v>30.0g</v>
      </c>
      <c r="E46" s="172" t="s">
        <v>7</v>
      </c>
      <c r="F46" s="172" t="str">
        <f>'第五週明細'!W14</f>
        <v>112.0g</v>
      </c>
      <c r="G46" s="172" t="s">
        <v>11</v>
      </c>
      <c r="H46" s="172" t="str">
        <f>'第五週明細'!W18</f>
        <v>30.5g</v>
      </c>
      <c r="I46" s="172" t="s">
        <v>7</v>
      </c>
      <c r="J46" s="172" t="str">
        <f>'第五週明細'!W22</f>
        <v>113.0g</v>
      </c>
      <c r="K46" s="172" t="s">
        <v>11</v>
      </c>
      <c r="L46" s="172" t="str">
        <f>'第五週明細'!W26</f>
        <v> 30.2g</v>
      </c>
      <c r="M46" s="172" t="s">
        <v>7</v>
      </c>
      <c r="N46" s="172" t="str">
        <f>'第五週明細'!W30</f>
        <v>110.0g</v>
      </c>
      <c r="O46" s="172" t="s">
        <v>11</v>
      </c>
      <c r="P46" s="172" t="str">
        <f>'第五週明細'!W34</f>
        <v> 32.4g</v>
      </c>
      <c r="Q46" s="172" t="s">
        <v>7</v>
      </c>
      <c r="R46" s="172" t="str">
        <f>'第五週明細'!W38</f>
        <v>113.0g</v>
      </c>
      <c r="S46" s="172" t="s">
        <v>11</v>
      </c>
      <c r="T46" s="172" t="str">
        <f>'第五週明細'!W42</f>
        <v>31.2g</v>
      </c>
    </row>
  </sheetData>
  <sheetProtection/>
  <mergeCells count="152">
    <mergeCell ref="I2:L10"/>
    <mergeCell ref="M2:P10"/>
    <mergeCell ref="M39:P39"/>
    <mergeCell ref="E40:H40"/>
    <mergeCell ref="A41:D41"/>
    <mergeCell ref="A38:D38"/>
    <mergeCell ref="A34:D34"/>
    <mergeCell ref="E34:H34"/>
    <mergeCell ref="I34:L34"/>
    <mergeCell ref="M34:P34"/>
    <mergeCell ref="A43:D43"/>
    <mergeCell ref="A40:D40"/>
    <mergeCell ref="E39:H39"/>
    <mergeCell ref="I39:L39"/>
    <mergeCell ref="I40:L40"/>
    <mergeCell ref="M40:P40"/>
    <mergeCell ref="E42:H42"/>
    <mergeCell ref="I42:L42"/>
    <mergeCell ref="M42:P42"/>
    <mergeCell ref="I43:L43"/>
    <mergeCell ref="A44:D44"/>
    <mergeCell ref="A42:D42"/>
    <mergeCell ref="A39:D39"/>
    <mergeCell ref="G1:K1"/>
    <mergeCell ref="Q34:T34"/>
    <mergeCell ref="A35:D35"/>
    <mergeCell ref="E35:H35"/>
    <mergeCell ref="I35:L35"/>
    <mergeCell ref="M35:P35"/>
    <mergeCell ref="Q35:T35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A17:D17"/>
    <mergeCell ref="E17:H17"/>
    <mergeCell ref="I17:L17"/>
    <mergeCell ref="M17:P17"/>
    <mergeCell ref="Q17:T17"/>
    <mergeCell ref="Q20:T20"/>
    <mergeCell ref="A11:D11"/>
    <mergeCell ref="A14:D14"/>
    <mergeCell ref="E14:H14"/>
    <mergeCell ref="I14:L14"/>
    <mergeCell ref="A13:D13"/>
    <mergeCell ref="E13:H13"/>
    <mergeCell ref="I13:L13"/>
    <mergeCell ref="A12:D12"/>
    <mergeCell ref="E12:H12"/>
    <mergeCell ref="I12:L12"/>
    <mergeCell ref="A16:D16"/>
    <mergeCell ref="E16:H16"/>
    <mergeCell ref="I16:L16"/>
    <mergeCell ref="A15:D15"/>
    <mergeCell ref="M14:P14"/>
    <mergeCell ref="E15:H15"/>
    <mergeCell ref="I15:L15"/>
    <mergeCell ref="Q43:T43"/>
    <mergeCell ref="E38:H38"/>
    <mergeCell ref="Q11:T11"/>
    <mergeCell ref="Q14:T14"/>
    <mergeCell ref="Q15:T15"/>
    <mergeCell ref="M13:P13"/>
    <mergeCell ref="Q13:T13"/>
    <mergeCell ref="I38:L38"/>
    <mergeCell ref="M38:P38"/>
    <mergeCell ref="I11:L11"/>
    <mergeCell ref="E43:H43"/>
    <mergeCell ref="M43:P43"/>
    <mergeCell ref="Q8:T8"/>
    <mergeCell ref="Q42:T42"/>
    <mergeCell ref="Q3:T3"/>
    <mergeCell ref="Q6:T6"/>
    <mergeCell ref="Q12:T12"/>
    <mergeCell ref="M15:P15"/>
    <mergeCell ref="M16:P16"/>
    <mergeCell ref="Q4:T4"/>
    <mergeCell ref="E41:H41"/>
    <mergeCell ref="I41:L41"/>
    <mergeCell ref="M41:P41"/>
    <mergeCell ref="Q2:T2"/>
    <mergeCell ref="E11:H11"/>
    <mergeCell ref="Q5:T5"/>
    <mergeCell ref="Q7:T7"/>
    <mergeCell ref="M11:P11"/>
    <mergeCell ref="M12:P12"/>
    <mergeCell ref="Q16:T16"/>
    <mergeCell ref="Q44:T44"/>
    <mergeCell ref="A2:H6"/>
    <mergeCell ref="A7:H10"/>
    <mergeCell ref="Q38:T38"/>
    <mergeCell ref="Q39:T39"/>
    <mergeCell ref="Q40:T40"/>
    <mergeCell ref="Q41:T41"/>
    <mergeCell ref="E44:H44"/>
    <mergeCell ref="I44:L44"/>
    <mergeCell ref="M44:P44"/>
  </mergeCells>
  <printOptions/>
  <pageMargins left="0.35433070866141736" right="0.1968503937007874" top="0.03937007874015748" bottom="0.03937007874015748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B1" sqref="B1:Y1"/>
    </sheetView>
  </sheetViews>
  <sheetFormatPr defaultColWidth="9.00390625" defaultRowHeight="16.5"/>
  <cols>
    <col min="1" max="1" width="1.875" style="69" customWidth="1"/>
    <col min="2" max="2" width="4.875" style="99" customWidth="1"/>
    <col min="3" max="3" width="0" style="69" hidden="1" customWidth="1"/>
    <col min="4" max="4" width="18.625" style="69" customWidth="1"/>
    <col min="5" max="5" width="5.625" style="100" customWidth="1"/>
    <col min="6" max="6" width="11.25390625" style="69" customWidth="1"/>
    <col min="7" max="7" width="18.625" style="69" customWidth="1"/>
    <col min="8" max="8" width="5.625" style="100" customWidth="1"/>
    <col min="9" max="9" width="11.875" style="69" customWidth="1"/>
    <col min="10" max="10" width="18.625" style="69" customWidth="1"/>
    <col min="11" max="11" width="5.625" style="100" customWidth="1"/>
    <col min="12" max="12" width="11.75390625" style="69" customWidth="1"/>
    <col min="13" max="13" width="18.625" style="69" customWidth="1"/>
    <col min="14" max="14" width="5.625" style="100" customWidth="1"/>
    <col min="15" max="15" width="12.125" style="69" customWidth="1"/>
    <col min="16" max="16" width="18.625" style="69" customWidth="1"/>
    <col min="17" max="17" width="5.625" style="100" customWidth="1"/>
    <col min="18" max="18" width="11.75390625" style="69" customWidth="1"/>
    <col min="19" max="19" width="18.625" style="69" customWidth="1"/>
    <col min="20" max="20" width="5.625" style="100" customWidth="1"/>
    <col min="21" max="21" width="12.75390625" style="69" customWidth="1"/>
    <col min="22" max="22" width="12.125" style="370" customWidth="1"/>
    <col min="23" max="23" width="11.75390625" style="104" customWidth="1"/>
    <col min="24" max="24" width="11.25390625" style="105" customWidth="1"/>
    <col min="25" max="25" width="6.625" style="107" customWidth="1"/>
    <col min="26" max="26" width="6.625" style="69" customWidth="1"/>
    <col min="27" max="27" width="6.00390625" style="56" hidden="1" customWidth="1"/>
    <col min="28" max="28" width="5.50390625" style="57" hidden="1" customWidth="1"/>
    <col min="29" max="29" width="7.75390625" style="56" hidden="1" customWidth="1"/>
    <col min="30" max="30" width="8.00390625" style="56" hidden="1" customWidth="1"/>
    <col min="31" max="31" width="7.875" style="56" hidden="1" customWidth="1"/>
    <col min="32" max="32" width="7.50390625" style="56" hidden="1" customWidth="1"/>
    <col min="33" max="16384" width="9.00390625" style="69" customWidth="1"/>
  </cols>
  <sheetData>
    <row r="1" spans="2:28" s="45" customFormat="1" ht="38.25">
      <c r="B1" s="444" t="s">
        <v>346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"/>
      <c r="AB1" s="46"/>
    </row>
    <row r="2" spans="2:28" s="45" customFormat="1" ht="18.75" customHeight="1">
      <c r="B2" s="445"/>
      <c r="C2" s="446"/>
      <c r="D2" s="446"/>
      <c r="E2" s="446"/>
      <c r="F2" s="446"/>
      <c r="G2" s="446"/>
      <c r="H2" s="47"/>
      <c r="I2" s="44"/>
      <c r="J2" s="44"/>
      <c r="K2" s="47"/>
      <c r="L2" s="44"/>
      <c r="M2" s="44"/>
      <c r="N2" s="47"/>
      <c r="O2" s="44"/>
      <c r="P2" s="44"/>
      <c r="Q2" s="47"/>
      <c r="R2" s="44"/>
      <c r="S2" s="44"/>
      <c r="T2" s="47"/>
      <c r="U2" s="44"/>
      <c r="V2" s="368"/>
      <c r="W2" s="48"/>
      <c r="X2" s="49"/>
      <c r="Y2" s="48"/>
      <c r="Z2" s="44"/>
      <c r="AB2" s="46"/>
    </row>
    <row r="3" spans="2:28" s="56" customFormat="1" ht="30" customHeight="1" thickBot="1">
      <c r="B3" s="109" t="s">
        <v>44</v>
      </c>
      <c r="C3" s="109"/>
      <c r="D3" s="11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45"/>
      <c r="T3" s="51"/>
      <c r="U3" s="51"/>
      <c r="V3" s="369"/>
      <c r="W3" s="52"/>
      <c r="X3" s="53"/>
      <c r="Y3" s="54"/>
      <c r="Z3" s="55"/>
      <c r="AB3" s="57"/>
    </row>
    <row r="4" spans="2:32" s="62" customFormat="1" ht="43.5">
      <c r="B4" s="251" t="s">
        <v>0</v>
      </c>
      <c r="C4" s="252" t="s">
        <v>1</v>
      </c>
      <c r="D4" s="253" t="s">
        <v>2</v>
      </c>
      <c r="E4" s="254" t="s">
        <v>42</v>
      </c>
      <c r="F4" s="253"/>
      <c r="G4" s="253" t="s">
        <v>51</v>
      </c>
      <c r="H4" s="254" t="s">
        <v>42</v>
      </c>
      <c r="I4" s="253"/>
      <c r="J4" s="253" t="s">
        <v>4</v>
      </c>
      <c r="K4" s="254" t="s">
        <v>42</v>
      </c>
      <c r="L4" s="253"/>
      <c r="M4" s="253" t="s">
        <v>4</v>
      </c>
      <c r="N4" s="254" t="s">
        <v>42</v>
      </c>
      <c r="O4" s="253"/>
      <c r="P4" s="253" t="s">
        <v>4</v>
      </c>
      <c r="Q4" s="254" t="s">
        <v>42</v>
      </c>
      <c r="R4" s="253"/>
      <c r="S4" s="255" t="s">
        <v>5</v>
      </c>
      <c r="T4" s="254" t="s">
        <v>42</v>
      </c>
      <c r="U4" s="253"/>
      <c r="V4" s="367" t="s">
        <v>333</v>
      </c>
      <c r="W4" s="256" t="s">
        <v>45</v>
      </c>
      <c r="X4" s="257" t="s">
        <v>13</v>
      </c>
      <c r="Y4" s="258" t="s">
        <v>14</v>
      </c>
      <c r="Z4" s="58"/>
      <c r="AA4" s="59"/>
      <c r="AB4" s="60"/>
      <c r="AC4" s="61"/>
      <c r="AD4" s="61"/>
      <c r="AE4" s="61"/>
      <c r="AF4" s="61"/>
    </row>
    <row r="5" spans="2:32" s="65" customFormat="1" ht="42" customHeight="1">
      <c r="B5" s="259"/>
      <c r="C5" s="436"/>
      <c r="D5" s="135">
        <f>'109.5月菜單'!A3</f>
        <v>0</v>
      </c>
      <c r="E5" s="135"/>
      <c r="F5" s="114" t="s">
        <v>16</v>
      </c>
      <c r="G5" s="135">
        <f>'109.5月菜單'!A4</f>
        <v>0</v>
      </c>
      <c r="H5" s="135"/>
      <c r="I5" s="114" t="s">
        <v>16</v>
      </c>
      <c r="J5" s="135">
        <f>'109.5月菜單'!A5</f>
        <v>0</v>
      </c>
      <c r="K5" s="135"/>
      <c r="L5" s="114" t="s">
        <v>16</v>
      </c>
      <c r="M5" s="135">
        <f>'109.5月菜單'!A6</f>
        <v>0</v>
      </c>
      <c r="N5" s="135"/>
      <c r="O5" s="114" t="s">
        <v>16</v>
      </c>
      <c r="P5" s="135" t="e">
        <f>'109.5月菜單'!#REF!</f>
        <v>#REF!</v>
      </c>
      <c r="Q5" s="135"/>
      <c r="R5" s="114" t="s">
        <v>16</v>
      </c>
      <c r="S5" s="135">
        <f>'109.5月菜單'!A8</f>
        <v>0</v>
      </c>
      <c r="T5" s="135"/>
      <c r="U5" s="114" t="s">
        <v>16</v>
      </c>
      <c r="V5" s="438" t="s">
        <v>334</v>
      </c>
      <c r="W5" s="63" t="s">
        <v>7</v>
      </c>
      <c r="X5" s="64" t="s">
        <v>19</v>
      </c>
      <c r="Y5" s="260">
        <v>0</v>
      </c>
      <c r="Z5" s="56"/>
      <c r="AA5" s="56"/>
      <c r="AB5" s="57"/>
      <c r="AC5" s="56" t="s">
        <v>20</v>
      </c>
      <c r="AD5" s="56" t="s">
        <v>21</v>
      </c>
      <c r="AE5" s="56" t="s">
        <v>22</v>
      </c>
      <c r="AF5" s="56" t="s">
        <v>23</v>
      </c>
    </row>
    <row r="6" spans="2:32" ht="27.75" customHeight="1">
      <c r="B6" s="261" t="s">
        <v>8</v>
      </c>
      <c r="C6" s="436"/>
      <c r="D6" s="142"/>
      <c r="E6" s="142"/>
      <c r="F6" s="142"/>
      <c r="G6" s="142"/>
      <c r="H6" s="142"/>
      <c r="I6" s="142"/>
      <c r="J6" s="146"/>
      <c r="K6" s="146"/>
      <c r="L6" s="146"/>
      <c r="M6" s="142"/>
      <c r="N6" s="146"/>
      <c r="O6" s="142"/>
      <c r="P6" s="146"/>
      <c r="Q6" s="146"/>
      <c r="R6" s="146"/>
      <c r="S6" s="142"/>
      <c r="T6" s="19"/>
      <c r="U6" s="18"/>
      <c r="V6" s="439"/>
      <c r="W6" s="66" t="s">
        <v>46</v>
      </c>
      <c r="X6" s="67" t="s">
        <v>24</v>
      </c>
      <c r="Y6" s="262">
        <v>0</v>
      </c>
      <c r="Z6" s="55"/>
      <c r="AA6" s="68" t="s">
        <v>25</v>
      </c>
      <c r="AB6" s="57">
        <v>6</v>
      </c>
      <c r="AC6" s="57">
        <f>AB6*2</f>
        <v>12</v>
      </c>
      <c r="AD6" s="57"/>
      <c r="AE6" s="57">
        <f>AB6*15</f>
        <v>90</v>
      </c>
      <c r="AF6" s="57">
        <f>AC6*4+AE6*4</f>
        <v>408</v>
      </c>
    </row>
    <row r="7" spans="2:32" ht="27.75" customHeight="1">
      <c r="B7" s="261"/>
      <c r="C7" s="436"/>
      <c r="D7" s="142"/>
      <c r="E7" s="142"/>
      <c r="F7" s="142"/>
      <c r="G7" s="142"/>
      <c r="H7" s="143"/>
      <c r="I7" s="142"/>
      <c r="J7" s="146"/>
      <c r="K7" s="148"/>
      <c r="L7" s="146"/>
      <c r="M7" s="142"/>
      <c r="N7" s="142"/>
      <c r="O7" s="142"/>
      <c r="P7" s="142"/>
      <c r="Q7" s="142"/>
      <c r="R7" s="142"/>
      <c r="S7" s="147"/>
      <c r="T7" s="119"/>
      <c r="U7" s="18"/>
      <c r="V7" s="439"/>
      <c r="W7" s="70" t="s">
        <v>9</v>
      </c>
      <c r="X7" s="71" t="s">
        <v>26</v>
      </c>
      <c r="Y7" s="262">
        <v>0</v>
      </c>
      <c r="Z7" s="56"/>
      <c r="AA7" s="72" t="s">
        <v>27</v>
      </c>
      <c r="AB7" s="57">
        <v>2</v>
      </c>
      <c r="AC7" s="73">
        <f>AB7*7</f>
        <v>14</v>
      </c>
      <c r="AD7" s="57">
        <f>AB7*5</f>
        <v>10</v>
      </c>
      <c r="AE7" s="57" t="s">
        <v>28</v>
      </c>
      <c r="AF7" s="74">
        <f>AC7*4+AD7*9</f>
        <v>146</v>
      </c>
    </row>
    <row r="8" spans="2:32" ht="27.75" customHeight="1">
      <c r="B8" s="261" t="s">
        <v>10</v>
      </c>
      <c r="C8" s="436"/>
      <c r="D8" s="142"/>
      <c r="E8" s="142"/>
      <c r="F8" s="142"/>
      <c r="G8" s="16"/>
      <c r="H8" s="26"/>
      <c r="I8" s="16"/>
      <c r="J8" s="147"/>
      <c r="K8" s="146"/>
      <c r="L8" s="146"/>
      <c r="M8" s="142"/>
      <c r="N8" s="143"/>
      <c r="O8" s="142"/>
      <c r="P8" s="142"/>
      <c r="Q8" s="143"/>
      <c r="R8" s="142"/>
      <c r="S8" s="154"/>
      <c r="T8" s="142"/>
      <c r="U8" s="147"/>
      <c r="V8" s="439"/>
      <c r="W8" s="66" t="s">
        <v>111</v>
      </c>
      <c r="X8" s="71" t="s">
        <v>29</v>
      </c>
      <c r="Y8" s="262">
        <v>0</v>
      </c>
      <c r="Z8" s="55"/>
      <c r="AA8" s="56" t="s">
        <v>30</v>
      </c>
      <c r="AB8" s="57">
        <v>1.8</v>
      </c>
      <c r="AC8" s="57">
        <f>AB8*1</f>
        <v>1.8</v>
      </c>
      <c r="AD8" s="57" t="s">
        <v>28</v>
      </c>
      <c r="AE8" s="57">
        <f>AB8*5</f>
        <v>9</v>
      </c>
      <c r="AF8" s="57">
        <f>AC8*4+AE8*4</f>
        <v>43.2</v>
      </c>
    </row>
    <row r="9" spans="2:32" ht="27.75" customHeight="1">
      <c r="B9" s="434" t="s">
        <v>36</v>
      </c>
      <c r="C9" s="436"/>
      <c r="D9" s="19"/>
      <c r="E9" s="19"/>
      <c r="F9" s="19"/>
      <c r="G9" s="18"/>
      <c r="H9" s="75"/>
      <c r="I9" s="18"/>
      <c r="J9" s="18"/>
      <c r="K9" s="75"/>
      <c r="L9" s="18"/>
      <c r="M9" s="19"/>
      <c r="N9" s="75"/>
      <c r="O9" s="18"/>
      <c r="P9" s="18"/>
      <c r="Q9" s="75"/>
      <c r="R9" s="18"/>
      <c r="S9" s="19"/>
      <c r="T9" s="75"/>
      <c r="U9" s="18"/>
      <c r="V9" s="439"/>
      <c r="W9" s="70" t="s">
        <v>11</v>
      </c>
      <c r="X9" s="71" t="s">
        <v>32</v>
      </c>
      <c r="Y9" s="262">
        <v>0</v>
      </c>
      <c r="Z9" s="56"/>
      <c r="AA9" s="56" t="s">
        <v>33</v>
      </c>
      <c r="AB9" s="57">
        <v>2.5</v>
      </c>
      <c r="AC9" s="57"/>
      <c r="AD9" s="57">
        <f>AB9*5</f>
        <v>12.5</v>
      </c>
      <c r="AE9" s="57" t="s">
        <v>28</v>
      </c>
      <c r="AF9" s="57">
        <f>AD9*9</f>
        <v>112.5</v>
      </c>
    </row>
    <row r="10" spans="2:31" ht="27.75" customHeight="1">
      <c r="B10" s="434"/>
      <c r="C10" s="436"/>
      <c r="D10" s="19"/>
      <c r="E10" s="19"/>
      <c r="F10" s="19"/>
      <c r="G10" s="18"/>
      <c r="H10" s="75"/>
      <c r="I10" s="18"/>
      <c r="J10" s="18"/>
      <c r="K10" s="75"/>
      <c r="L10" s="18"/>
      <c r="M10" s="19"/>
      <c r="N10" s="75"/>
      <c r="O10" s="18"/>
      <c r="P10" s="18"/>
      <c r="Q10" s="75"/>
      <c r="R10" s="18"/>
      <c r="S10" s="19"/>
      <c r="T10" s="75"/>
      <c r="U10" s="18"/>
      <c r="V10" s="439"/>
      <c r="W10" s="66" t="s">
        <v>46</v>
      </c>
      <c r="X10" s="108" t="s">
        <v>43</v>
      </c>
      <c r="Y10" s="262">
        <v>0</v>
      </c>
      <c r="Z10" s="55"/>
      <c r="AA10" s="56" t="s">
        <v>34</v>
      </c>
      <c r="AB10" s="57">
        <v>1</v>
      </c>
      <c r="AE10" s="56">
        <f>AB10*15</f>
        <v>15</v>
      </c>
    </row>
    <row r="11" spans="2:32" ht="27.75" customHeight="1">
      <c r="B11" s="263" t="s">
        <v>35</v>
      </c>
      <c r="C11" s="77"/>
      <c r="D11" s="19"/>
      <c r="E11" s="75"/>
      <c r="F11" s="19"/>
      <c r="G11" s="18"/>
      <c r="H11" s="75"/>
      <c r="I11" s="18"/>
      <c r="J11" s="18"/>
      <c r="K11" s="75"/>
      <c r="L11" s="18"/>
      <c r="M11" s="18"/>
      <c r="N11" s="75"/>
      <c r="O11" s="18"/>
      <c r="P11" s="18"/>
      <c r="Q11" s="75"/>
      <c r="R11" s="18"/>
      <c r="S11" s="18"/>
      <c r="T11" s="75"/>
      <c r="U11" s="18"/>
      <c r="V11" s="439"/>
      <c r="W11" s="70" t="s">
        <v>12</v>
      </c>
      <c r="X11" s="78"/>
      <c r="Y11" s="262"/>
      <c r="Z11" s="56"/>
      <c r="AC11" s="56">
        <f>SUM(AC6:AC10)</f>
        <v>27.8</v>
      </c>
      <c r="AD11" s="56">
        <f>SUM(AD6:AD10)</f>
        <v>22.5</v>
      </c>
      <c r="AE11" s="56">
        <f>SUM(AE6:AE10)</f>
        <v>114</v>
      </c>
      <c r="AF11" s="56">
        <f>AC11*4+AD11*9+AE11*4</f>
        <v>769.7</v>
      </c>
    </row>
    <row r="12" spans="2:31" ht="27.75" customHeight="1" thickBot="1">
      <c r="B12" s="264"/>
      <c r="C12" s="81"/>
      <c r="D12" s="82"/>
      <c r="E12" s="82"/>
      <c r="F12" s="30"/>
      <c r="G12" s="30"/>
      <c r="H12" s="82"/>
      <c r="I12" s="30"/>
      <c r="J12" s="30"/>
      <c r="K12" s="82"/>
      <c r="L12" s="30"/>
      <c r="M12" s="30"/>
      <c r="N12" s="82"/>
      <c r="O12" s="30"/>
      <c r="P12" s="30"/>
      <c r="Q12" s="82"/>
      <c r="R12" s="30"/>
      <c r="S12" s="30"/>
      <c r="T12" s="82"/>
      <c r="U12" s="30"/>
      <c r="V12" s="439"/>
      <c r="W12" s="97" t="s">
        <v>47</v>
      </c>
      <c r="X12" s="98"/>
      <c r="Y12" s="265"/>
      <c r="Z12" s="55"/>
      <c r="AC12" s="80">
        <f>AC11*4/AF11</f>
        <v>0.14447187215798363</v>
      </c>
      <c r="AD12" s="80">
        <f>AD11*9/AF11</f>
        <v>0.26308951539560865</v>
      </c>
      <c r="AE12" s="80">
        <f>AE11*4/AF11</f>
        <v>0.5924386124464076</v>
      </c>
    </row>
    <row r="13" spans="2:32" s="65" customFormat="1" ht="27.75" customHeight="1">
      <c r="B13" s="259"/>
      <c r="C13" s="436"/>
      <c r="D13" s="135">
        <f>'109.5月菜單'!E3</f>
        <v>0</v>
      </c>
      <c r="E13" s="135"/>
      <c r="F13" s="135"/>
      <c r="G13" s="135">
        <f>'109.5月菜單'!E4</f>
        <v>0</v>
      </c>
      <c r="H13" s="135"/>
      <c r="I13" s="135"/>
      <c r="J13" s="135">
        <f>'109.5月菜單'!E5</f>
        <v>0</v>
      </c>
      <c r="K13" s="135"/>
      <c r="L13" s="135"/>
      <c r="M13" s="135">
        <f>'109.5月菜單'!E6</f>
        <v>0</v>
      </c>
      <c r="N13" s="135"/>
      <c r="O13" s="135"/>
      <c r="P13" s="135" t="str">
        <f>'109.5月菜單'!A7</f>
        <v>＊菜單設計者：曾富美 營養師                  ＊專線：7363303＊ ( 彰泰國中菜單)                                                                                                        ＊國華E-mail：kuohow.food@gmail.com                                                                                                       ＊飯菜不足或用餐有任何問題，請洽服務人員哦                       109.5月     </v>
      </c>
      <c r="Q13" s="135"/>
      <c r="R13" s="135"/>
      <c r="S13" s="135">
        <f>'109.5月菜單'!E8</f>
        <v>0</v>
      </c>
      <c r="T13" s="135"/>
      <c r="U13" s="135"/>
      <c r="V13" s="439"/>
      <c r="W13" s="14" t="s">
        <v>7</v>
      </c>
      <c r="X13" s="64" t="s">
        <v>73</v>
      </c>
      <c r="Y13" s="266">
        <v>0</v>
      </c>
      <c r="Z13" s="56"/>
      <c r="AA13" s="56"/>
      <c r="AB13" s="57"/>
      <c r="AC13" s="56" t="s">
        <v>20</v>
      </c>
      <c r="AD13" s="56" t="s">
        <v>21</v>
      </c>
      <c r="AE13" s="56" t="s">
        <v>22</v>
      </c>
      <c r="AF13" s="56" t="s">
        <v>23</v>
      </c>
    </row>
    <row r="14" spans="2:32" ht="27.75" customHeight="1">
      <c r="B14" s="261" t="s">
        <v>8</v>
      </c>
      <c r="C14" s="436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6"/>
      <c r="Q14" s="146"/>
      <c r="R14" s="146"/>
      <c r="S14" s="142"/>
      <c r="T14" s="19"/>
      <c r="U14" s="18"/>
      <c r="V14" s="439"/>
      <c r="W14" s="20" t="s">
        <v>46</v>
      </c>
      <c r="X14" s="67" t="s">
        <v>24</v>
      </c>
      <c r="Y14" s="267">
        <v>0</v>
      </c>
      <c r="Z14" s="55"/>
      <c r="AA14" s="68" t="s">
        <v>25</v>
      </c>
      <c r="AB14" s="57">
        <v>6.2</v>
      </c>
      <c r="AC14" s="57">
        <f>AB14*2</f>
        <v>12.4</v>
      </c>
      <c r="AD14" s="57"/>
      <c r="AE14" s="57">
        <f>AB14*15</f>
        <v>93</v>
      </c>
      <c r="AF14" s="57">
        <f>AC14*4+AE14*4</f>
        <v>421.6</v>
      </c>
    </row>
    <row r="15" spans="2:32" ht="27.75" customHeight="1">
      <c r="B15" s="261"/>
      <c r="C15" s="436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6"/>
      <c r="Q15" s="146"/>
      <c r="R15" s="146"/>
      <c r="S15" s="147"/>
      <c r="T15" s="119"/>
      <c r="U15" s="18"/>
      <c r="V15" s="439"/>
      <c r="W15" s="22" t="s">
        <v>9</v>
      </c>
      <c r="X15" s="71" t="s">
        <v>26</v>
      </c>
      <c r="Y15" s="267">
        <v>0</v>
      </c>
      <c r="Z15" s="56"/>
      <c r="AA15" s="72" t="s">
        <v>27</v>
      </c>
      <c r="AB15" s="57">
        <v>2</v>
      </c>
      <c r="AC15" s="73">
        <f>AB15*7</f>
        <v>14</v>
      </c>
      <c r="AD15" s="57">
        <f>AB15*5</f>
        <v>10</v>
      </c>
      <c r="AE15" s="57" t="s">
        <v>28</v>
      </c>
      <c r="AF15" s="74">
        <f>AC15*4+AD15*9</f>
        <v>146</v>
      </c>
    </row>
    <row r="16" spans="2:32" ht="27.75" customHeight="1">
      <c r="B16" s="261" t="s">
        <v>10</v>
      </c>
      <c r="C16" s="436"/>
      <c r="D16" s="142"/>
      <c r="E16" s="142"/>
      <c r="F16" s="142"/>
      <c r="G16" s="142"/>
      <c r="H16" s="143"/>
      <c r="I16" s="142"/>
      <c r="J16" s="146"/>
      <c r="K16" s="146"/>
      <c r="L16" s="146"/>
      <c r="M16" s="142"/>
      <c r="N16" s="142"/>
      <c r="O16" s="142"/>
      <c r="P16" s="17"/>
      <c r="Q16" s="26"/>
      <c r="R16" s="17"/>
      <c r="S16" s="154"/>
      <c r="T16" s="142"/>
      <c r="U16" s="147"/>
      <c r="V16" s="439"/>
      <c r="W16" s="20" t="s">
        <v>46</v>
      </c>
      <c r="X16" s="71" t="s">
        <v>29</v>
      </c>
      <c r="Y16" s="267">
        <v>0</v>
      </c>
      <c r="Z16" s="55"/>
      <c r="AA16" s="56" t="s">
        <v>30</v>
      </c>
      <c r="AB16" s="57">
        <v>1.6</v>
      </c>
      <c r="AC16" s="57">
        <f>AB16*1</f>
        <v>1.6</v>
      </c>
      <c r="AD16" s="57" t="s">
        <v>28</v>
      </c>
      <c r="AE16" s="57">
        <f>AB16*5</f>
        <v>8</v>
      </c>
      <c r="AF16" s="57">
        <f>AC16*4+AE16*4</f>
        <v>38.4</v>
      </c>
    </row>
    <row r="17" spans="2:32" ht="27.75" customHeight="1">
      <c r="B17" s="434" t="s">
        <v>38</v>
      </c>
      <c r="C17" s="436"/>
      <c r="D17" s="17"/>
      <c r="E17" s="17"/>
      <c r="F17" s="17"/>
      <c r="G17" s="154"/>
      <c r="H17" s="142"/>
      <c r="I17" s="142"/>
      <c r="J17" s="142"/>
      <c r="K17" s="143"/>
      <c r="L17" s="142"/>
      <c r="M17" s="142"/>
      <c r="N17" s="142"/>
      <c r="O17" s="142"/>
      <c r="P17" s="17"/>
      <c r="Q17" s="26"/>
      <c r="R17" s="17"/>
      <c r="S17" s="154"/>
      <c r="T17" s="143"/>
      <c r="U17" s="154"/>
      <c r="V17" s="439"/>
      <c r="W17" s="22" t="s">
        <v>11</v>
      </c>
      <c r="X17" s="71" t="s">
        <v>32</v>
      </c>
      <c r="Y17" s="267">
        <v>0</v>
      </c>
      <c r="Z17" s="56"/>
      <c r="AA17" s="56" t="s">
        <v>33</v>
      </c>
      <c r="AB17" s="57">
        <v>2.5</v>
      </c>
      <c r="AC17" s="57"/>
      <c r="AD17" s="57">
        <f>AB17*5</f>
        <v>12.5</v>
      </c>
      <c r="AE17" s="57" t="s">
        <v>28</v>
      </c>
      <c r="AF17" s="57">
        <f>AD17*9</f>
        <v>112.5</v>
      </c>
    </row>
    <row r="18" spans="2:31" ht="27.75" customHeight="1">
      <c r="B18" s="434"/>
      <c r="C18" s="436"/>
      <c r="D18" s="17"/>
      <c r="E18" s="26"/>
      <c r="F18" s="17"/>
      <c r="G18" s="17"/>
      <c r="H18" s="26"/>
      <c r="I18" s="17"/>
      <c r="J18" s="162"/>
      <c r="K18" s="26"/>
      <c r="L18" s="17"/>
      <c r="M18" s="19"/>
      <c r="N18" s="26"/>
      <c r="O18" s="18"/>
      <c r="P18" s="17"/>
      <c r="Q18" s="26"/>
      <c r="R18" s="17"/>
      <c r="S18" s="16"/>
      <c r="T18" s="26"/>
      <c r="U18" s="17"/>
      <c r="V18" s="439"/>
      <c r="W18" s="20" t="s">
        <v>46</v>
      </c>
      <c r="X18" s="108" t="s">
        <v>43</v>
      </c>
      <c r="Y18" s="268">
        <v>0</v>
      </c>
      <c r="Z18" s="55"/>
      <c r="AA18" s="56" t="s">
        <v>34</v>
      </c>
      <c r="AB18" s="57">
        <v>1</v>
      </c>
      <c r="AE18" s="56">
        <f>AB18*15</f>
        <v>15</v>
      </c>
    </row>
    <row r="19" spans="2:32" ht="27.75" customHeight="1">
      <c r="B19" s="263" t="s">
        <v>35</v>
      </c>
      <c r="C19" s="77"/>
      <c r="D19" s="75"/>
      <c r="E19" s="75"/>
      <c r="F19" s="18"/>
      <c r="G19" s="18"/>
      <c r="H19" s="75"/>
      <c r="I19" s="18"/>
      <c r="J19" s="18"/>
      <c r="K19" s="75"/>
      <c r="L19" s="18"/>
      <c r="M19" s="18"/>
      <c r="N19" s="75"/>
      <c r="O19" s="18"/>
      <c r="P19" s="18"/>
      <c r="Q19" s="75"/>
      <c r="R19" s="18"/>
      <c r="S19" s="18"/>
      <c r="T19" s="75"/>
      <c r="U19" s="18"/>
      <c r="V19" s="439"/>
      <c r="W19" s="22" t="s">
        <v>12</v>
      </c>
      <c r="X19" s="78"/>
      <c r="Y19" s="267"/>
      <c r="Z19" s="56"/>
      <c r="AC19" s="56">
        <f>SUM(AC14:AC18)</f>
        <v>28</v>
      </c>
      <c r="AD19" s="56">
        <f>SUM(AD14:AD18)</f>
        <v>22.5</v>
      </c>
      <c r="AE19" s="56">
        <f>SUM(AE14:AE18)</f>
        <v>116</v>
      </c>
      <c r="AF19" s="56">
        <f>AC19*4+AD19*9+AE19*4</f>
        <v>778.5</v>
      </c>
    </row>
    <row r="20" spans="2:31" ht="27.75" customHeight="1">
      <c r="B20" s="269"/>
      <c r="C20" s="79"/>
      <c r="D20" s="75"/>
      <c r="E20" s="75"/>
      <c r="F20" s="18"/>
      <c r="G20" s="18"/>
      <c r="H20" s="75"/>
      <c r="I20" s="18"/>
      <c r="J20" s="18"/>
      <c r="K20" s="75"/>
      <c r="L20" s="18"/>
      <c r="M20" s="18"/>
      <c r="N20" s="75"/>
      <c r="O20" s="18"/>
      <c r="P20" s="18"/>
      <c r="Q20" s="75"/>
      <c r="R20" s="18"/>
      <c r="S20" s="18"/>
      <c r="T20" s="75"/>
      <c r="U20" s="18"/>
      <c r="V20" s="439"/>
      <c r="W20" s="20" t="s">
        <v>47</v>
      </c>
      <c r="X20" s="76"/>
      <c r="Y20" s="268"/>
      <c r="Z20" s="55"/>
      <c r="AC20" s="80">
        <f>AC19*4/AF19</f>
        <v>0.1438664097623635</v>
      </c>
      <c r="AD20" s="80">
        <f>AD19*9/AF19</f>
        <v>0.26011560693641617</v>
      </c>
      <c r="AE20" s="80">
        <f>AE19*4/AF19</f>
        <v>0.5960179833012202</v>
      </c>
    </row>
    <row r="21" spans="2:32" s="65" customFormat="1" ht="27.75" customHeight="1">
      <c r="B21" s="270"/>
      <c r="C21" s="436"/>
      <c r="D21" s="135">
        <f>'109.5月菜單'!I3</f>
        <v>0</v>
      </c>
      <c r="E21" s="135"/>
      <c r="F21" s="135"/>
      <c r="G21" s="135">
        <f>'109.5月菜單'!I4</f>
        <v>0</v>
      </c>
      <c r="H21" s="135"/>
      <c r="I21" s="135"/>
      <c r="J21" s="135">
        <f>'109.5月菜單'!I5</f>
        <v>0</v>
      </c>
      <c r="K21" s="135"/>
      <c r="L21" s="135"/>
      <c r="M21" s="135">
        <f>'109.5月菜單'!I6</f>
        <v>0</v>
      </c>
      <c r="N21" s="135"/>
      <c r="O21" s="135"/>
      <c r="P21" s="135">
        <f>'109.5月菜單'!I7</f>
        <v>0</v>
      </c>
      <c r="Q21" s="135"/>
      <c r="R21" s="135"/>
      <c r="S21" s="135">
        <f>'109.5月菜單'!I8</f>
        <v>0</v>
      </c>
      <c r="T21" s="135"/>
      <c r="U21" s="135"/>
      <c r="V21" s="439"/>
      <c r="W21" s="14" t="s">
        <v>7</v>
      </c>
      <c r="X21" s="64" t="s">
        <v>73</v>
      </c>
      <c r="Y21" s="266">
        <v>0</v>
      </c>
      <c r="Z21" s="56"/>
      <c r="AA21" s="56"/>
      <c r="AB21" s="57"/>
      <c r="AC21" s="56" t="s">
        <v>20</v>
      </c>
      <c r="AD21" s="56" t="s">
        <v>21</v>
      </c>
      <c r="AE21" s="56" t="s">
        <v>22</v>
      </c>
      <c r="AF21" s="56" t="s">
        <v>23</v>
      </c>
    </row>
    <row r="22" spans="2:32" s="87" customFormat="1" ht="27.75" customHeight="1">
      <c r="B22" s="271" t="s">
        <v>8</v>
      </c>
      <c r="C22" s="436"/>
      <c r="D22" s="146"/>
      <c r="E22" s="146"/>
      <c r="F22" s="146"/>
      <c r="G22" s="149"/>
      <c r="H22" s="142"/>
      <c r="I22" s="142"/>
      <c r="J22" s="145"/>
      <c r="K22" s="150"/>
      <c r="L22" s="151"/>
      <c r="M22" s="146"/>
      <c r="N22" s="146"/>
      <c r="O22" s="146"/>
      <c r="P22" s="146"/>
      <c r="Q22" s="146"/>
      <c r="R22" s="146"/>
      <c r="S22" s="146"/>
      <c r="T22" s="146"/>
      <c r="U22" s="146"/>
      <c r="V22" s="439"/>
      <c r="W22" s="20" t="s">
        <v>164</v>
      </c>
      <c r="X22" s="67" t="s">
        <v>78</v>
      </c>
      <c r="Y22" s="267">
        <v>0</v>
      </c>
      <c r="Z22" s="84"/>
      <c r="AA22" s="85" t="s">
        <v>25</v>
      </c>
      <c r="AB22" s="86">
        <v>6.2</v>
      </c>
      <c r="AC22" s="86">
        <f>AB22*2</f>
        <v>12.4</v>
      </c>
      <c r="AD22" s="86"/>
      <c r="AE22" s="86">
        <f>AB22*15</f>
        <v>93</v>
      </c>
      <c r="AF22" s="86">
        <f>AC22*4+AE22*4</f>
        <v>421.6</v>
      </c>
    </row>
    <row r="23" spans="2:32" s="87" customFormat="1" ht="27.75" customHeight="1">
      <c r="B23" s="271"/>
      <c r="C23" s="436"/>
      <c r="D23" s="146"/>
      <c r="E23" s="146"/>
      <c r="F23" s="146"/>
      <c r="G23" s="149"/>
      <c r="H23" s="142"/>
      <c r="I23" s="142"/>
      <c r="J23" s="145"/>
      <c r="K23" s="150"/>
      <c r="L23" s="151"/>
      <c r="M23" s="146"/>
      <c r="N23" s="146"/>
      <c r="O23" s="146"/>
      <c r="P23" s="146"/>
      <c r="Q23" s="146"/>
      <c r="R23" s="146"/>
      <c r="S23" s="146"/>
      <c r="T23" s="146"/>
      <c r="U23" s="146"/>
      <c r="V23" s="439"/>
      <c r="W23" s="22" t="s">
        <v>9</v>
      </c>
      <c r="X23" s="71" t="s">
        <v>26</v>
      </c>
      <c r="Y23" s="267">
        <v>0</v>
      </c>
      <c r="Z23" s="88"/>
      <c r="AA23" s="89" t="s">
        <v>27</v>
      </c>
      <c r="AB23" s="86">
        <v>2.2</v>
      </c>
      <c r="AC23" s="90">
        <f>AB23*7</f>
        <v>15.400000000000002</v>
      </c>
      <c r="AD23" s="86">
        <f>AB23*5</f>
        <v>11</v>
      </c>
      <c r="AE23" s="86" t="s">
        <v>28</v>
      </c>
      <c r="AF23" s="91">
        <f>AC23*4+AD23*9</f>
        <v>160.60000000000002</v>
      </c>
    </row>
    <row r="24" spans="2:32" s="87" customFormat="1" ht="27.75" customHeight="1">
      <c r="B24" s="271" t="s">
        <v>10</v>
      </c>
      <c r="C24" s="436"/>
      <c r="D24" s="17"/>
      <c r="E24" s="26"/>
      <c r="F24" s="17"/>
      <c r="G24" s="17"/>
      <c r="H24" s="17"/>
      <c r="I24" s="17"/>
      <c r="J24" s="229"/>
      <c r="K24" s="228"/>
      <c r="L24" s="230"/>
      <c r="M24" s="146"/>
      <c r="N24" s="146"/>
      <c r="O24" s="146"/>
      <c r="P24" s="17"/>
      <c r="Q24" s="26"/>
      <c r="R24" s="17"/>
      <c r="S24" s="146"/>
      <c r="T24" s="146"/>
      <c r="U24" s="146"/>
      <c r="V24" s="439"/>
      <c r="W24" s="20" t="s">
        <v>46</v>
      </c>
      <c r="X24" s="71" t="s">
        <v>29</v>
      </c>
      <c r="Y24" s="267">
        <v>0</v>
      </c>
      <c r="Z24" s="84"/>
      <c r="AA24" s="92" t="s">
        <v>30</v>
      </c>
      <c r="AB24" s="86">
        <v>1.6</v>
      </c>
      <c r="AC24" s="86">
        <f>AB24*1</f>
        <v>1.6</v>
      </c>
      <c r="AD24" s="86" t="s">
        <v>28</v>
      </c>
      <c r="AE24" s="86">
        <f>AB24*5</f>
        <v>8</v>
      </c>
      <c r="AF24" s="86">
        <f>AC24*4+AE24*4</f>
        <v>38.4</v>
      </c>
    </row>
    <row r="25" spans="2:32" s="87" customFormat="1" ht="27.75" customHeight="1">
      <c r="B25" s="435" t="s">
        <v>40</v>
      </c>
      <c r="C25" s="436"/>
      <c r="D25" s="17"/>
      <c r="E25" s="26"/>
      <c r="F25" s="17"/>
      <c r="G25" s="17"/>
      <c r="H25" s="26"/>
      <c r="I25" s="17"/>
      <c r="J25" s="157"/>
      <c r="K25" s="167"/>
      <c r="L25" s="272"/>
      <c r="M25" s="142"/>
      <c r="N25" s="142"/>
      <c r="O25" s="142"/>
      <c r="P25" s="17"/>
      <c r="Q25" s="26"/>
      <c r="R25" s="17"/>
      <c r="S25" s="147"/>
      <c r="T25" s="147"/>
      <c r="U25" s="147"/>
      <c r="V25" s="439"/>
      <c r="W25" s="22" t="s">
        <v>11</v>
      </c>
      <c r="X25" s="71" t="s">
        <v>32</v>
      </c>
      <c r="Y25" s="267">
        <v>0</v>
      </c>
      <c r="Z25" s="88"/>
      <c r="AA25" s="92" t="s">
        <v>33</v>
      </c>
      <c r="AB25" s="86">
        <v>2.5</v>
      </c>
      <c r="AC25" s="86"/>
      <c r="AD25" s="86">
        <f>AB25*5</f>
        <v>12.5</v>
      </c>
      <c r="AE25" s="86" t="s">
        <v>28</v>
      </c>
      <c r="AF25" s="86">
        <f>AD25*9</f>
        <v>112.5</v>
      </c>
    </row>
    <row r="26" spans="2:32" s="87" customFormat="1" ht="27.75" customHeight="1">
      <c r="B26" s="435"/>
      <c r="C26" s="436"/>
      <c r="D26" s="18"/>
      <c r="E26" s="75"/>
      <c r="F26" s="18"/>
      <c r="G26" s="17"/>
      <c r="H26" s="26"/>
      <c r="I26" s="17"/>
      <c r="J26" s="19"/>
      <c r="K26" s="18"/>
      <c r="L26" s="18"/>
      <c r="M26" s="147"/>
      <c r="N26" s="150"/>
      <c r="O26" s="147"/>
      <c r="P26" s="17"/>
      <c r="Q26" s="26"/>
      <c r="R26" s="17"/>
      <c r="S26" s="17"/>
      <c r="T26" s="26"/>
      <c r="U26" s="17"/>
      <c r="V26" s="439"/>
      <c r="W26" s="20" t="s">
        <v>46</v>
      </c>
      <c r="X26" s="108" t="s">
        <v>43</v>
      </c>
      <c r="Y26" s="267">
        <v>0</v>
      </c>
      <c r="Z26" s="84"/>
      <c r="AA26" s="92" t="s">
        <v>34</v>
      </c>
      <c r="AB26" s="86"/>
      <c r="AC26" s="92"/>
      <c r="AD26" s="92"/>
      <c r="AE26" s="92">
        <f>AB26*15</f>
        <v>0</v>
      </c>
      <c r="AF26" s="92"/>
    </row>
    <row r="27" spans="2:32" s="87" customFormat="1" ht="27.75" customHeight="1">
      <c r="B27" s="273" t="s">
        <v>35</v>
      </c>
      <c r="C27" s="93"/>
      <c r="D27" s="154"/>
      <c r="E27" s="142"/>
      <c r="F27" s="142"/>
      <c r="G27" s="18"/>
      <c r="H27" s="75"/>
      <c r="I27" s="18"/>
      <c r="J27" s="18"/>
      <c r="K27" s="75"/>
      <c r="L27" s="18"/>
      <c r="M27" s="154"/>
      <c r="N27" s="116"/>
      <c r="O27" s="115"/>
      <c r="P27" s="18"/>
      <c r="Q27" s="75"/>
      <c r="R27" s="18"/>
      <c r="S27" s="18"/>
      <c r="T27" s="75"/>
      <c r="U27" s="18"/>
      <c r="V27" s="439"/>
      <c r="W27" s="22" t="s">
        <v>12</v>
      </c>
      <c r="X27" s="78"/>
      <c r="Y27" s="267"/>
      <c r="Z27" s="88"/>
      <c r="AA27" s="92"/>
      <c r="AB27" s="86"/>
      <c r="AC27" s="92">
        <f>SUM(AC22:AC26)</f>
        <v>29.400000000000006</v>
      </c>
      <c r="AD27" s="92">
        <f>SUM(AD22:AD26)</f>
        <v>23.5</v>
      </c>
      <c r="AE27" s="92">
        <f>SUM(AE22:AE26)</f>
        <v>101</v>
      </c>
      <c r="AF27" s="92">
        <f>AC27*4+AD27*9+AE27*4</f>
        <v>733.1</v>
      </c>
    </row>
    <row r="28" spans="2:32" s="87" customFormat="1" ht="27.75" customHeight="1" thickBot="1">
      <c r="B28" s="274"/>
      <c r="C28" s="94"/>
      <c r="D28" s="165"/>
      <c r="E28" s="127"/>
      <c r="F28" s="128"/>
      <c r="G28" s="18"/>
      <c r="H28" s="75"/>
      <c r="I28" s="18"/>
      <c r="J28" s="18"/>
      <c r="K28" s="75"/>
      <c r="L28" s="18"/>
      <c r="M28" s="18"/>
      <c r="N28" s="75"/>
      <c r="O28" s="18"/>
      <c r="P28" s="18"/>
      <c r="Q28" s="75"/>
      <c r="R28" s="18"/>
      <c r="S28" s="18"/>
      <c r="T28" s="75"/>
      <c r="U28" s="18"/>
      <c r="V28" s="439"/>
      <c r="W28" s="20" t="s">
        <v>47</v>
      </c>
      <c r="X28" s="83"/>
      <c r="Y28" s="267"/>
      <c r="Z28" s="84"/>
      <c r="AA28" s="88"/>
      <c r="AB28" s="95"/>
      <c r="AC28" s="96">
        <f>AC27*4/AF27</f>
        <v>0.16041467739735374</v>
      </c>
      <c r="AD28" s="96">
        <f>AD27*9/AF27</f>
        <v>0.2885008866457509</v>
      </c>
      <c r="AE28" s="96">
        <f>AE27*4/AF27</f>
        <v>0.5510844359568954</v>
      </c>
      <c r="AF28" s="88"/>
    </row>
    <row r="29" spans="2:32" s="65" customFormat="1" ht="27.75" customHeight="1">
      <c r="B29" s="259"/>
      <c r="C29" s="436"/>
      <c r="D29" s="135">
        <f>'109.5月菜單'!M3</f>
        <v>0</v>
      </c>
      <c r="E29" s="135"/>
      <c r="F29" s="135"/>
      <c r="G29" s="135">
        <f>'109.5月菜單'!M4</f>
        <v>0</v>
      </c>
      <c r="H29" s="135"/>
      <c r="I29" s="135"/>
      <c r="J29" s="135">
        <f>'109.5月菜單'!M5</f>
        <v>0</v>
      </c>
      <c r="K29" s="135"/>
      <c r="L29" s="135"/>
      <c r="M29" s="135">
        <f>'109.5月菜單'!M6</f>
        <v>0</v>
      </c>
      <c r="N29" s="135"/>
      <c r="O29" s="135"/>
      <c r="P29" s="135">
        <f>'109.5月菜單'!M7</f>
        <v>0</v>
      </c>
      <c r="Q29" s="135"/>
      <c r="R29" s="135"/>
      <c r="S29" s="135">
        <f>'109.5月菜單'!M8</f>
        <v>0</v>
      </c>
      <c r="T29" s="135"/>
      <c r="U29" s="135"/>
      <c r="V29" s="439"/>
      <c r="W29" s="14" t="s">
        <v>7</v>
      </c>
      <c r="X29" s="64" t="s">
        <v>19</v>
      </c>
      <c r="Y29" s="266">
        <v>0</v>
      </c>
      <c r="Z29" s="56"/>
      <c r="AA29" s="56"/>
      <c r="AB29" s="57"/>
      <c r="AC29" s="56" t="s">
        <v>20</v>
      </c>
      <c r="AD29" s="56" t="s">
        <v>21</v>
      </c>
      <c r="AE29" s="56" t="s">
        <v>22</v>
      </c>
      <c r="AF29" s="56" t="s">
        <v>23</v>
      </c>
    </row>
    <row r="30" spans="2:32" ht="27.75" customHeight="1">
      <c r="B30" s="261" t="s">
        <v>8</v>
      </c>
      <c r="C30" s="436"/>
      <c r="D30" s="146"/>
      <c r="E30" s="146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6"/>
      <c r="Q30" s="146"/>
      <c r="R30" s="146"/>
      <c r="S30" s="142"/>
      <c r="T30" s="18"/>
      <c r="U30" s="18"/>
      <c r="V30" s="439"/>
      <c r="W30" s="20" t="s">
        <v>46</v>
      </c>
      <c r="X30" s="67" t="s">
        <v>24</v>
      </c>
      <c r="Y30" s="267">
        <v>0</v>
      </c>
      <c r="Z30" s="55"/>
      <c r="AA30" s="68" t="s">
        <v>25</v>
      </c>
      <c r="AB30" s="57">
        <v>6.3</v>
      </c>
      <c r="AC30" s="57">
        <f>AB30*2</f>
        <v>12.6</v>
      </c>
      <c r="AD30" s="57"/>
      <c r="AE30" s="57">
        <f>AB30*15</f>
        <v>94.5</v>
      </c>
      <c r="AF30" s="57">
        <f>AC30*4+AE30*4</f>
        <v>428.4</v>
      </c>
    </row>
    <row r="31" spans="2:32" ht="27.75" customHeight="1">
      <c r="B31" s="261"/>
      <c r="C31" s="436"/>
      <c r="D31" s="146"/>
      <c r="E31" s="17"/>
      <c r="F31" s="142"/>
      <c r="G31" s="142"/>
      <c r="H31" s="142"/>
      <c r="I31" s="142"/>
      <c r="J31" s="146"/>
      <c r="K31" s="146"/>
      <c r="L31" s="146"/>
      <c r="M31" s="142"/>
      <c r="N31" s="142"/>
      <c r="O31" s="142"/>
      <c r="P31" s="142"/>
      <c r="Q31" s="142"/>
      <c r="R31" s="142"/>
      <c r="S31" s="19"/>
      <c r="T31" s="18"/>
      <c r="U31" s="18"/>
      <c r="V31" s="439"/>
      <c r="W31" s="22" t="s">
        <v>9</v>
      </c>
      <c r="X31" s="71" t="s">
        <v>26</v>
      </c>
      <c r="Y31" s="267">
        <v>0</v>
      </c>
      <c r="Z31" s="56"/>
      <c r="AA31" s="72" t="s">
        <v>27</v>
      </c>
      <c r="AB31" s="57">
        <v>2</v>
      </c>
      <c r="AC31" s="73">
        <f>AB31*7</f>
        <v>14</v>
      </c>
      <c r="AD31" s="57">
        <f>AB31*5</f>
        <v>10</v>
      </c>
      <c r="AE31" s="57" t="s">
        <v>28</v>
      </c>
      <c r="AF31" s="74">
        <f>AC31*4+AD31*9</f>
        <v>146</v>
      </c>
    </row>
    <row r="32" spans="2:32" ht="27.75" customHeight="1">
      <c r="B32" s="261" t="s">
        <v>10</v>
      </c>
      <c r="C32" s="436"/>
      <c r="D32" s="146"/>
      <c r="E32" s="26"/>
      <c r="F32" s="17"/>
      <c r="G32" s="154"/>
      <c r="H32" s="143"/>
      <c r="I32" s="154"/>
      <c r="J32" s="18"/>
      <c r="K32" s="26"/>
      <c r="L32" s="18"/>
      <c r="M32" s="147"/>
      <c r="N32" s="147"/>
      <c r="O32" s="147"/>
      <c r="P32" s="115"/>
      <c r="Q32" s="115"/>
      <c r="R32" s="115"/>
      <c r="S32" s="142"/>
      <c r="T32" s="142"/>
      <c r="U32" s="142"/>
      <c r="V32" s="439"/>
      <c r="W32" s="20" t="s">
        <v>46</v>
      </c>
      <c r="X32" s="71" t="s">
        <v>29</v>
      </c>
      <c r="Y32" s="267">
        <v>0</v>
      </c>
      <c r="Z32" s="55"/>
      <c r="AA32" s="56" t="s">
        <v>30</v>
      </c>
      <c r="AB32" s="57">
        <v>1.7</v>
      </c>
      <c r="AC32" s="57">
        <f>AB32*1</f>
        <v>1.7</v>
      </c>
      <c r="AD32" s="57" t="s">
        <v>28</v>
      </c>
      <c r="AE32" s="57">
        <f>AB32*5</f>
        <v>8.5</v>
      </c>
      <c r="AF32" s="57">
        <f>AC32*4+AE32*4</f>
        <v>40.8</v>
      </c>
    </row>
    <row r="33" spans="2:32" ht="27.75" customHeight="1">
      <c r="B33" s="434" t="s">
        <v>41</v>
      </c>
      <c r="C33" s="436"/>
      <c r="D33" s="26"/>
      <c r="E33" s="26"/>
      <c r="F33" s="17"/>
      <c r="G33" s="154"/>
      <c r="H33" s="142"/>
      <c r="I33" s="142"/>
      <c r="J33" s="142"/>
      <c r="K33" s="142"/>
      <c r="L33" s="142"/>
      <c r="M33" s="147"/>
      <c r="N33" s="147"/>
      <c r="O33" s="147"/>
      <c r="P33" s="115"/>
      <c r="Q33" s="115"/>
      <c r="R33" s="115"/>
      <c r="S33" s="154"/>
      <c r="T33" s="17"/>
      <c r="U33" s="17"/>
      <c r="V33" s="439"/>
      <c r="W33" s="22" t="s">
        <v>11</v>
      </c>
      <c r="X33" s="71" t="s">
        <v>32</v>
      </c>
      <c r="Y33" s="267">
        <v>0</v>
      </c>
      <c r="Z33" s="56"/>
      <c r="AA33" s="56" t="s">
        <v>33</v>
      </c>
      <c r="AB33" s="57">
        <v>2.5</v>
      </c>
      <c r="AC33" s="57"/>
      <c r="AD33" s="57">
        <f>AB33*5</f>
        <v>12.5</v>
      </c>
      <c r="AE33" s="57" t="s">
        <v>28</v>
      </c>
      <c r="AF33" s="57">
        <f>AD33*9</f>
        <v>112.5</v>
      </c>
    </row>
    <row r="34" spans="2:31" ht="27.75" customHeight="1">
      <c r="B34" s="434"/>
      <c r="C34" s="436"/>
      <c r="D34" s="26"/>
      <c r="E34" s="26"/>
      <c r="F34" s="17"/>
      <c r="G34" s="154"/>
      <c r="H34" s="143"/>
      <c r="I34" s="142"/>
      <c r="J34" s="142"/>
      <c r="K34" s="142"/>
      <c r="L34" s="142"/>
      <c r="M34" s="155"/>
      <c r="N34" s="75"/>
      <c r="O34" s="19"/>
      <c r="P34" s="239"/>
      <c r="Q34" s="239"/>
      <c r="R34" s="239"/>
      <c r="S34" s="16"/>
      <c r="T34" s="26"/>
      <c r="U34" s="17"/>
      <c r="V34" s="439"/>
      <c r="W34" s="20" t="s">
        <v>46</v>
      </c>
      <c r="X34" s="108" t="s">
        <v>43</v>
      </c>
      <c r="Y34" s="267">
        <v>0</v>
      </c>
      <c r="Z34" s="55"/>
      <c r="AA34" s="56" t="s">
        <v>34</v>
      </c>
      <c r="AB34" s="57">
        <v>1</v>
      </c>
      <c r="AE34" s="56">
        <f>AB34*15</f>
        <v>15</v>
      </c>
    </row>
    <row r="35" spans="2:32" ht="27.75" customHeight="1">
      <c r="B35" s="263" t="s">
        <v>35</v>
      </c>
      <c r="C35" s="77"/>
      <c r="D35" s="26"/>
      <c r="E35" s="26"/>
      <c r="F35" s="17"/>
      <c r="G35" s="17"/>
      <c r="H35" s="26"/>
      <c r="I35" s="17"/>
      <c r="J35" s="142"/>
      <c r="K35" s="142"/>
      <c r="L35" s="142"/>
      <c r="M35" s="18"/>
      <c r="N35" s="26"/>
      <c r="O35" s="18"/>
      <c r="P35" s="246"/>
      <c r="Q35" s="115"/>
      <c r="R35" s="115"/>
      <c r="S35" s="17"/>
      <c r="T35" s="17"/>
      <c r="U35" s="17"/>
      <c r="V35" s="439"/>
      <c r="W35" s="22" t="s">
        <v>12</v>
      </c>
      <c r="X35" s="78"/>
      <c r="Y35" s="267"/>
      <c r="Z35" s="56"/>
      <c r="AC35" s="56">
        <f>SUM(AC30:AC34)</f>
        <v>28.3</v>
      </c>
      <c r="AD35" s="56">
        <f>SUM(AD30:AD34)</f>
        <v>22.5</v>
      </c>
      <c r="AE35" s="56">
        <f>SUM(AE30:AE34)</f>
        <v>118</v>
      </c>
      <c r="AF35" s="56">
        <f>AC35*4+AD35*9+AE35*4</f>
        <v>787.7</v>
      </c>
    </row>
    <row r="36" spans="2:31" ht="27.75" customHeight="1">
      <c r="B36" s="269"/>
      <c r="C36" s="79"/>
      <c r="D36" s="75"/>
      <c r="E36" s="75"/>
      <c r="F36" s="18"/>
      <c r="G36" s="18"/>
      <c r="H36" s="75"/>
      <c r="I36" s="18"/>
      <c r="J36" s="142"/>
      <c r="K36" s="143"/>
      <c r="L36" s="142"/>
      <c r="M36" s="18"/>
      <c r="N36" s="75"/>
      <c r="O36" s="18"/>
      <c r="P36" s="18"/>
      <c r="Q36" s="75"/>
      <c r="R36" s="18"/>
      <c r="S36" s="18"/>
      <c r="T36" s="75"/>
      <c r="U36" s="18"/>
      <c r="V36" s="439"/>
      <c r="W36" s="20" t="s">
        <v>47</v>
      </c>
      <c r="X36" s="76"/>
      <c r="Y36" s="267"/>
      <c r="Z36" s="55"/>
      <c r="AC36" s="80">
        <f>AC35*4/AF35</f>
        <v>0.1437095340865812</v>
      </c>
      <c r="AD36" s="80">
        <f>AD35*9/AF35</f>
        <v>0.2570775676018789</v>
      </c>
      <c r="AE36" s="80">
        <f>AE35*4/AF35</f>
        <v>0.5992128983115399</v>
      </c>
    </row>
    <row r="37" spans="2:32" s="65" customFormat="1" ht="27.75" customHeight="1">
      <c r="B37" s="259">
        <v>5</v>
      </c>
      <c r="C37" s="436"/>
      <c r="D37" s="130" t="str">
        <f>'109.5月菜單'!Q3</f>
        <v>香Q米飯</v>
      </c>
      <c r="E37" s="130" t="s">
        <v>15</v>
      </c>
      <c r="F37" s="240"/>
      <c r="G37" s="176" t="str">
        <f>'109.5月菜單'!Q4</f>
        <v>蜜汁雞翅</v>
      </c>
      <c r="H37" s="242" t="s">
        <v>49</v>
      </c>
      <c r="I37" s="241"/>
      <c r="J37" s="131" t="str">
        <f>'109.5月菜單'!Q5</f>
        <v> 螺旋醬肉</v>
      </c>
      <c r="K37" s="135" t="s">
        <v>17</v>
      </c>
      <c r="L37" s="135"/>
      <c r="M37" s="135" t="str">
        <f>'109.5月菜單'!Q6</f>
        <v>   鮮味豆腐煲(豆)  </v>
      </c>
      <c r="N37" s="135" t="s">
        <v>17</v>
      </c>
      <c r="O37" s="135"/>
      <c r="P37" s="135" t="str">
        <f>'109.5月菜單'!Q7</f>
        <v>深色蔬菜</v>
      </c>
      <c r="Q37" s="135" t="s">
        <v>18</v>
      </c>
      <c r="R37" s="135"/>
      <c r="S37" s="135" t="str">
        <f>'109.5月菜單'!Q8</f>
        <v> 美味海芽湯</v>
      </c>
      <c r="T37" s="135" t="s">
        <v>110</v>
      </c>
      <c r="U37" s="135"/>
      <c r="V37" s="439"/>
      <c r="W37" s="63" t="s">
        <v>7</v>
      </c>
      <c r="X37" s="64" t="s">
        <v>223</v>
      </c>
      <c r="Y37" s="361">
        <v>6.2</v>
      </c>
      <c r="Z37" s="56"/>
      <c r="AA37" s="56"/>
      <c r="AB37" s="57"/>
      <c r="AC37" s="56" t="s">
        <v>20</v>
      </c>
      <c r="AD37" s="56" t="s">
        <v>21</v>
      </c>
      <c r="AE37" s="56" t="s">
        <v>22</v>
      </c>
      <c r="AF37" s="56" t="s">
        <v>23</v>
      </c>
    </row>
    <row r="38" spans="2:32" ht="27.75" customHeight="1">
      <c r="B38" s="261" t="s">
        <v>8</v>
      </c>
      <c r="C38" s="437"/>
      <c r="D38" s="147" t="s">
        <v>60</v>
      </c>
      <c r="E38" s="147"/>
      <c r="F38" s="147">
        <v>120</v>
      </c>
      <c r="G38" s="208" t="s">
        <v>137</v>
      </c>
      <c r="H38" s="147"/>
      <c r="I38" s="147">
        <v>60</v>
      </c>
      <c r="J38" s="19" t="s">
        <v>190</v>
      </c>
      <c r="K38" s="18"/>
      <c r="L38" s="19">
        <v>3</v>
      </c>
      <c r="M38" s="142" t="s">
        <v>141</v>
      </c>
      <c r="N38" s="146"/>
      <c r="O38" s="142">
        <v>50</v>
      </c>
      <c r="P38" s="146" t="s">
        <v>62</v>
      </c>
      <c r="Q38" s="142"/>
      <c r="R38" s="142">
        <v>100</v>
      </c>
      <c r="S38" s="146" t="s">
        <v>167</v>
      </c>
      <c r="T38" s="142"/>
      <c r="U38" s="146">
        <v>1</v>
      </c>
      <c r="V38" s="440"/>
      <c r="W38" s="66" t="s">
        <v>244</v>
      </c>
      <c r="X38" s="67" t="s">
        <v>225</v>
      </c>
      <c r="Y38" s="362">
        <v>2.8</v>
      </c>
      <c r="Z38" s="55"/>
      <c r="AA38" s="68" t="s">
        <v>25</v>
      </c>
      <c r="AB38" s="57">
        <v>6</v>
      </c>
      <c r="AC38" s="57">
        <f>AB38*2</f>
        <v>12</v>
      </c>
      <c r="AD38" s="57"/>
      <c r="AE38" s="57">
        <f>AB38*15</f>
        <v>90</v>
      </c>
      <c r="AF38" s="57">
        <f>AC38*4+AE38*4</f>
        <v>408</v>
      </c>
    </row>
    <row r="39" spans="2:32" ht="27.75" customHeight="1">
      <c r="B39" s="261">
        <v>1</v>
      </c>
      <c r="C39" s="437"/>
      <c r="D39" s="147"/>
      <c r="E39" s="147"/>
      <c r="F39" s="147"/>
      <c r="G39" s="208"/>
      <c r="H39" s="147"/>
      <c r="I39" s="147"/>
      <c r="J39" s="19" t="s">
        <v>94</v>
      </c>
      <c r="K39" s="18"/>
      <c r="L39" s="19">
        <v>10</v>
      </c>
      <c r="M39" s="142" t="s">
        <v>142</v>
      </c>
      <c r="N39" s="146" t="s">
        <v>143</v>
      </c>
      <c r="O39" s="142">
        <v>15</v>
      </c>
      <c r="P39" s="17"/>
      <c r="Q39" s="16"/>
      <c r="R39" s="17"/>
      <c r="S39" s="154"/>
      <c r="T39" s="146"/>
      <c r="U39" s="146"/>
      <c r="V39" s="440"/>
      <c r="W39" s="70" t="s">
        <v>9</v>
      </c>
      <c r="X39" s="71" t="s">
        <v>227</v>
      </c>
      <c r="Y39" s="362">
        <v>1.7</v>
      </c>
      <c r="Z39" s="56"/>
      <c r="AA39" s="72" t="s">
        <v>27</v>
      </c>
      <c r="AB39" s="57">
        <v>2.3</v>
      </c>
      <c r="AC39" s="73">
        <f>AB39*7</f>
        <v>16.099999999999998</v>
      </c>
      <c r="AD39" s="57">
        <f>AB39*5</f>
        <v>11.5</v>
      </c>
      <c r="AE39" s="57" t="s">
        <v>28</v>
      </c>
      <c r="AF39" s="74">
        <f>AC39*4+AD39*9</f>
        <v>167.89999999999998</v>
      </c>
    </row>
    <row r="40" spans="2:32" ht="27.75" customHeight="1">
      <c r="B40" s="261" t="s">
        <v>10</v>
      </c>
      <c r="C40" s="437"/>
      <c r="D40" s="147"/>
      <c r="E40" s="119"/>
      <c r="F40" s="147"/>
      <c r="G40" s="147"/>
      <c r="H40" s="147"/>
      <c r="I40" s="147"/>
      <c r="J40" s="19" t="s">
        <v>66</v>
      </c>
      <c r="K40" s="75"/>
      <c r="L40" s="19">
        <v>3</v>
      </c>
      <c r="M40" s="142" t="s">
        <v>144</v>
      </c>
      <c r="N40" s="148"/>
      <c r="O40" s="142">
        <v>2</v>
      </c>
      <c r="P40" s="142"/>
      <c r="Q40" s="142"/>
      <c r="R40" s="142"/>
      <c r="S40" s="154"/>
      <c r="T40" s="143"/>
      <c r="U40" s="142"/>
      <c r="V40" s="440"/>
      <c r="W40" s="66" t="s">
        <v>228</v>
      </c>
      <c r="X40" s="71" t="s">
        <v>229</v>
      </c>
      <c r="Y40" s="362">
        <v>2.5</v>
      </c>
      <c r="Z40" s="55"/>
      <c r="AA40" s="56" t="s">
        <v>30</v>
      </c>
      <c r="AB40" s="57">
        <v>1.5</v>
      </c>
      <c r="AC40" s="57">
        <f>AB40*1</f>
        <v>1.5</v>
      </c>
      <c r="AD40" s="57" t="s">
        <v>28</v>
      </c>
      <c r="AE40" s="57">
        <f>AB40*5</f>
        <v>7.5</v>
      </c>
      <c r="AF40" s="57">
        <f>AC40*4+AE40*4</f>
        <v>36</v>
      </c>
    </row>
    <row r="41" spans="2:32" ht="27.75" customHeight="1">
      <c r="B41" s="434" t="s">
        <v>31</v>
      </c>
      <c r="C41" s="437"/>
      <c r="D41" s="147"/>
      <c r="E41" s="119"/>
      <c r="F41" s="147"/>
      <c r="G41" s="147"/>
      <c r="H41" s="119"/>
      <c r="I41" s="147"/>
      <c r="J41" s="18" t="s">
        <v>189</v>
      </c>
      <c r="K41" s="75"/>
      <c r="L41" s="18">
        <v>3</v>
      </c>
      <c r="M41" s="147" t="s">
        <v>145</v>
      </c>
      <c r="N41" s="119"/>
      <c r="O41" s="147">
        <v>5</v>
      </c>
      <c r="P41" s="142"/>
      <c r="Q41" s="142"/>
      <c r="R41" s="142"/>
      <c r="S41" s="154"/>
      <c r="T41" s="146"/>
      <c r="U41" s="146"/>
      <c r="V41" s="440"/>
      <c r="W41" s="70" t="s">
        <v>11</v>
      </c>
      <c r="X41" s="71" t="s">
        <v>231</v>
      </c>
      <c r="Y41" s="362">
        <f>AB42</f>
        <v>0</v>
      </c>
      <c r="Z41" s="56"/>
      <c r="AA41" s="56" t="s">
        <v>33</v>
      </c>
      <c r="AB41" s="57">
        <v>2.5</v>
      </c>
      <c r="AC41" s="57"/>
      <c r="AD41" s="57">
        <f>AB41*5</f>
        <v>12.5</v>
      </c>
      <c r="AE41" s="57" t="s">
        <v>28</v>
      </c>
      <c r="AF41" s="57">
        <f>AD41*9</f>
        <v>112.5</v>
      </c>
    </row>
    <row r="42" spans="2:31" ht="27.75" customHeight="1">
      <c r="B42" s="434"/>
      <c r="C42" s="437"/>
      <c r="D42" s="147"/>
      <c r="E42" s="119"/>
      <c r="F42" s="147"/>
      <c r="G42" s="147"/>
      <c r="H42" s="119"/>
      <c r="I42" s="147"/>
      <c r="J42" s="142" t="s">
        <v>75</v>
      </c>
      <c r="K42" s="143"/>
      <c r="L42" s="142">
        <v>25</v>
      </c>
      <c r="M42" s="162"/>
      <c r="N42" s="171"/>
      <c r="O42" s="162"/>
      <c r="P42" s="142"/>
      <c r="Q42" s="143"/>
      <c r="R42" s="142"/>
      <c r="S42" s="16"/>
      <c r="T42" s="26"/>
      <c r="U42" s="16"/>
      <c r="V42" s="440"/>
      <c r="W42" s="66" t="s">
        <v>243</v>
      </c>
      <c r="X42" s="108" t="s">
        <v>233</v>
      </c>
      <c r="Y42" s="362">
        <v>0</v>
      </c>
      <c r="Z42" s="55"/>
      <c r="AA42" s="56" t="s">
        <v>34</v>
      </c>
      <c r="AE42" s="56">
        <f>AB42*15</f>
        <v>0</v>
      </c>
    </row>
    <row r="43" spans="2:32" ht="27.75" customHeight="1">
      <c r="B43" s="263" t="s">
        <v>35</v>
      </c>
      <c r="C43" s="123"/>
      <c r="D43" s="202"/>
      <c r="E43" s="154"/>
      <c r="F43" s="154"/>
      <c r="G43" s="162"/>
      <c r="H43" s="154"/>
      <c r="I43" s="154"/>
      <c r="J43" s="147"/>
      <c r="K43" s="148"/>
      <c r="L43" s="142"/>
      <c r="M43" s="162"/>
      <c r="N43" s="26"/>
      <c r="O43" s="17"/>
      <c r="P43" s="17"/>
      <c r="Q43" s="26"/>
      <c r="R43" s="17"/>
      <c r="S43" s="16"/>
      <c r="T43" s="26"/>
      <c r="U43" s="16"/>
      <c r="V43" s="440"/>
      <c r="W43" s="70" t="s">
        <v>12</v>
      </c>
      <c r="X43" s="78"/>
      <c r="Y43" s="362"/>
      <c r="Z43" s="56"/>
      <c r="AC43" s="56">
        <f>SUM(AC38:AC42)</f>
        <v>29.599999999999998</v>
      </c>
      <c r="AD43" s="56">
        <f>SUM(AD38:AD42)</f>
        <v>24</v>
      </c>
      <c r="AE43" s="56">
        <f>SUM(AE38:AE42)</f>
        <v>97.5</v>
      </c>
      <c r="AF43" s="56">
        <f>AC43*4+AD43*9+AE43*4</f>
        <v>724.4</v>
      </c>
    </row>
    <row r="44" spans="2:31" ht="27.75" customHeight="1" thickBot="1">
      <c r="B44" s="275"/>
      <c r="C44" s="276"/>
      <c r="D44" s="165"/>
      <c r="E44" s="183"/>
      <c r="F44" s="196"/>
      <c r="G44" s="122"/>
      <c r="H44" s="243"/>
      <c r="I44" s="128"/>
      <c r="J44" s="277"/>
      <c r="K44" s="278"/>
      <c r="L44" s="192"/>
      <c r="M44" s="192"/>
      <c r="N44" s="278"/>
      <c r="O44" s="192"/>
      <c r="P44" s="279"/>
      <c r="Q44" s="133"/>
      <c r="R44" s="277"/>
      <c r="S44" s="192"/>
      <c r="T44" s="278"/>
      <c r="U44" s="192"/>
      <c r="V44" s="441"/>
      <c r="W44" s="97" t="s">
        <v>248</v>
      </c>
      <c r="X44" s="98"/>
      <c r="Y44" s="363"/>
      <c r="Z44" s="55"/>
      <c r="AC44" s="80">
        <f>AC43*4/AF43</f>
        <v>0.1634456101601325</v>
      </c>
      <c r="AD44" s="80">
        <f>AD43*9/AF43</f>
        <v>0.2981778023191607</v>
      </c>
      <c r="AE44" s="80">
        <f>AE43*4/AF43</f>
        <v>0.5383765875207068</v>
      </c>
    </row>
    <row r="45" spans="2:32" s="102" customFormat="1" ht="21.75" customHeight="1">
      <c r="B45" s="99"/>
      <c r="C45" s="56"/>
      <c r="D45" s="69"/>
      <c r="E45" s="100"/>
      <c r="F45" s="69"/>
      <c r="G45" s="69"/>
      <c r="H45" s="100"/>
      <c r="I45" s="69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101"/>
      <c r="AA45" s="92"/>
      <c r="AB45" s="86"/>
      <c r="AC45" s="92"/>
      <c r="AD45" s="92"/>
      <c r="AE45" s="92"/>
      <c r="AF45" s="92"/>
    </row>
    <row r="46" spans="2:25" ht="20.25">
      <c r="B46" s="86"/>
      <c r="C46" s="102"/>
      <c r="D46" s="442"/>
      <c r="E46" s="442"/>
      <c r="F46" s="443"/>
      <c r="G46" s="443"/>
      <c r="H46" s="103"/>
      <c r="I46" s="56"/>
      <c r="J46" s="56"/>
      <c r="K46" s="103"/>
      <c r="L46" s="56"/>
      <c r="N46" s="103"/>
      <c r="O46" s="56"/>
      <c r="Q46" s="103"/>
      <c r="R46" s="56"/>
      <c r="T46" s="103"/>
      <c r="U46" s="56"/>
      <c r="Y46" s="106"/>
    </row>
    <row r="47" ht="20.25">
      <c r="Y47" s="106"/>
    </row>
    <row r="48" ht="20.25">
      <c r="Y48" s="106"/>
    </row>
    <row r="49" ht="20.25">
      <c r="Y49" s="106"/>
    </row>
    <row r="50" ht="20.25">
      <c r="Y50" s="106"/>
    </row>
    <row r="51" ht="20.25">
      <c r="Y51" s="106"/>
    </row>
    <row r="52" ht="20.25">
      <c r="Y52" s="106"/>
    </row>
  </sheetData>
  <sheetProtection/>
  <mergeCells count="15">
    <mergeCell ref="D46:G46"/>
    <mergeCell ref="C29:C34"/>
    <mergeCell ref="C21:C26"/>
    <mergeCell ref="B1:Y1"/>
    <mergeCell ref="B2:G2"/>
    <mergeCell ref="C5:C10"/>
    <mergeCell ref="B9:B10"/>
    <mergeCell ref="J45:Y45"/>
    <mergeCell ref="C13:C18"/>
    <mergeCell ref="B17:B18"/>
    <mergeCell ref="B25:B26"/>
    <mergeCell ref="B33:B34"/>
    <mergeCell ref="C37:C42"/>
    <mergeCell ref="B41:B42"/>
    <mergeCell ref="V5:V44"/>
  </mergeCells>
  <printOptions/>
  <pageMargins left="1.16" right="0.17" top="0.18" bottom="0.17" header="0.5" footer="0.2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8">
      <selection activeCell="M22" sqref="M22:O23"/>
    </sheetView>
  </sheetViews>
  <sheetFormatPr defaultColWidth="9.00390625" defaultRowHeight="16.5"/>
  <cols>
    <col min="1" max="1" width="1.875" style="69" customWidth="1"/>
    <col min="2" max="2" width="4.875" style="99" customWidth="1"/>
    <col min="3" max="3" width="0" style="69" hidden="1" customWidth="1"/>
    <col min="4" max="4" width="18.625" style="69" customWidth="1"/>
    <col min="5" max="5" width="5.625" style="100" customWidth="1"/>
    <col min="6" max="6" width="9.625" style="69" customWidth="1"/>
    <col min="7" max="7" width="18.625" style="69" customWidth="1"/>
    <col min="8" max="8" width="5.625" style="100" customWidth="1"/>
    <col min="9" max="9" width="9.625" style="69" customWidth="1"/>
    <col min="10" max="10" width="18.625" style="69" customWidth="1"/>
    <col min="11" max="11" width="5.625" style="100" customWidth="1"/>
    <col min="12" max="12" width="9.625" style="69" customWidth="1"/>
    <col min="13" max="13" width="18.625" style="69" customWidth="1"/>
    <col min="14" max="14" width="5.625" style="100" customWidth="1"/>
    <col min="15" max="15" width="9.625" style="69" customWidth="1"/>
    <col min="16" max="16" width="18.625" style="69" customWidth="1"/>
    <col min="17" max="17" width="5.625" style="100" customWidth="1"/>
    <col min="18" max="18" width="9.625" style="69" customWidth="1"/>
    <col min="19" max="19" width="18.625" style="69" customWidth="1"/>
    <col min="20" max="20" width="5.625" style="100" customWidth="1"/>
    <col min="21" max="21" width="9.625" style="69" customWidth="1"/>
    <col min="22" max="22" width="12.125" style="370" customWidth="1"/>
    <col min="23" max="23" width="11.75390625" style="104" customWidth="1"/>
    <col min="24" max="24" width="11.25390625" style="105" customWidth="1"/>
    <col min="25" max="25" width="6.625" style="107" customWidth="1"/>
    <col min="26" max="26" width="6.625" style="69" customWidth="1"/>
    <col min="27" max="27" width="6.00390625" style="56" hidden="1" customWidth="1"/>
    <col min="28" max="28" width="5.50390625" style="57" hidden="1" customWidth="1"/>
    <col min="29" max="29" width="7.75390625" style="56" hidden="1" customWidth="1"/>
    <col min="30" max="30" width="8.00390625" style="56" hidden="1" customWidth="1"/>
    <col min="31" max="31" width="7.875" style="56" hidden="1" customWidth="1"/>
    <col min="32" max="32" width="7.50390625" style="56" hidden="1" customWidth="1"/>
    <col min="33" max="16384" width="9.00390625" style="69" customWidth="1"/>
  </cols>
  <sheetData>
    <row r="1" spans="2:28" s="45" customFormat="1" ht="38.25">
      <c r="B1" s="444" t="s">
        <v>347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"/>
      <c r="AB1" s="46"/>
    </row>
    <row r="2" spans="2:28" s="45" customFormat="1" ht="9.75" customHeight="1">
      <c r="B2" s="445"/>
      <c r="C2" s="446"/>
      <c r="D2" s="446"/>
      <c r="E2" s="446"/>
      <c r="F2" s="446"/>
      <c r="G2" s="446"/>
      <c r="H2" s="47"/>
      <c r="I2" s="44"/>
      <c r="J2" s="44"/>
      <c r="K2" s="47"/>
      <c r="L2" s="44"/>
      <c r="M2" s="44"/>
      <c r="N2" s="47"/>
      <c r="O2" s="44"/>
      <c r="P2" s="44"/>
      <c r="Q2" s="47"/>
      <c r="R2" s="44"/>
      <c r="S2" s="44"/>
      <c r="T2" s="47"/>
      <c r="U2" s="44"/>
      <c r="V2" s="368"/>
      <c r="W2" s="48"/>
      <c r="X2" s="49"/>
      <c r="Y2" s="48"/>
      <c r="Z2" s="44"/>
      <c r="AB2" s="46"/>
    </row>
    <row r="3" spans="2:28" s="56" customFormat="1" ht="31.5" customHeight="1" thickBot="1">
      <c r="B3" s="109" t="s">
        <v>44</v>
      </c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45"/>
      <c r="T3" s="51"/>
      <c r="U3" s="51"/>
      <c r="V3" s="369"/>
      <c r="W3" s="52"/>
      <c r="X3" s="53"/>
      <c r="Y3" s="54"/>
      <c r="Z3" s="55"/>
      <c r="AB3" s="57"/>
    </row>
    <row r="4" spans="2:32" s="62" customFormat="1" ht="43.5">
      <c r="B4" s="251" t="s">
        <v>0</v>
      </c>
      <c r="C4" s="252" t="s">
        <v>1</v>
      </c>
      <c r="D4" s="253" t="s">
        <v>2</v>
      </c>
      <c r="E4" s="254" t="s">
        <v>42</v>
      </c>
      <c r="F4" s="253"/>
      <c r="G4" s="253" t="s">
        <v>3</v>
      </c>
      <c r="H4" s="254" t="s">
        <v>42</v>
      </c>
      <c r="I4" s="253"/>
      <c r="J4" s="253" t="s">
        <v>4</v>
      </c>
      <c r="K4" s="254" t="s">
        <v>42</v>
      </c>
      <c r="L4" s="281"/>
      <c r="M4" s="253" t="s">
        <v>4</v>
      </c>
      <c r="N4" s="254" t="s">
        <v>42</v>
      </c>
      <c r="O4" s="253"/>
      <c r="P4" s="253" t="s">
        <v>4</v>
      </c>
      <c r="Q4" s="254" t="s">
        <v>42</v>
      </c>
      <c r="R4" s="253"/>
      <c r="S4" s="255" t="s">
        <v>5</v>
      </c>
      <c r="T4" s="254" t="s">
        <v>42</v>
      </c>
      <c r="U4" s="253"/>
      <c r="V4" s="367" t="s">
        <v>333</v>
      </c>
      <c r="W4" s="256" t="s">
        <v>6</v>
      </c>
      <c r="X4" s="257" t="s">
        <v>13</v>
      </c>
      <c r="Y4" s="258" t="s">
        <v>14</v>
      </c>
      <c r="Z4" s="58"/>
      <c r="AA4" s="59"/>
      <c r="AB4" s="60"/>
      <c r="AC4" s="61"/>
      <c r="AD4" s="61"/>
      <c r="AE4" s="61"/>
      <c r="AF4" s="61"/>
    </row>
    <row r="5" spans="2:32" s="65" customFormat="1" ht="64.5" customHeight="1">
      <c r="B5" s="259">
        <v>5</v>
      </c>
      <c r="C5" s="436"/>
      <c r="D5" s="135" t="str">
        <f>'109.5月菜單'!A12</f>
        <v>香Q米飯</v>
      </c>
      <c r="E5" s="135" t="s">
        <v>15</v>
      </c>
      <c r="F5" s="114" t="s">
        <v>16</v>
      </c>
      <c r="G5" s="135" t="str">
        <f>'109.5月菜單'!A13</f>
        <v>味噌芝麻豬</v>
      </c>
      <c r="H5" s="135" t="s">
        <v>52</v>
      </c>
      <c r="I5" s="114" t="s">
        <v>16</v>
      </c>
      <c r="J5" s="135" t="str">
        <f>'109.5月菜單'!A14</f>
        <v>美味雞塊(加)  </v>
      </c>
      <c r="K5" s="135" t="s">
        <v>150</v>
      </c>
      <c r="L5" s="114" t="s">
        <v>16</v>
      </c>
      <c r="M5" s="135" t="str">
        <f>'109.5月菜單'!A15</f>
        <v>南洋椰香鴿蛋</v>
      </c>
      <c r="N5" s="135" t="s">
        <v>17</v>
      </c>
      <c r="O5" s="114" t="s">
        <v>16</v>
      </c>
      <c r="P5" s="135" t="str">
        <f>'109.5月菜單'!A16</f>
        <v>淺色蔬菜</v>
      </c>
      <c r="Q5" s="135" t="s">
        <v>18</v>
      </c>
      <c r="R5" s="114" t="s">
        <v>16</v>
      </c>
      <c r="S5" s="135" t="str">
        <f>'109.5月菜單'!A17</f>
        <v>蘿蔔肉絲湯</v>
      </c>
      <c r="T5" s="135" t="s">
        <v>17</v>
      </c>
      <c r="U5" s="114" t="s">
        <v>16</v>
      </c>
      <c r="V5" s="438" t="s">
        <v>334</v>
      </c>
      <c r="W5" s="63" t="s">
        <v>222</v>
      </c>
      <c r="X5" s="64" t="s">
        <v>223</v>
      </c>
      <c r="Y5" s="282">
        <v>6.5</v>
      </c>
      <c r="Z5" s="56"/>
      <c r="AA5" s="56"/>
      <c r="AB5" s="57"/>
      <c r="AC5" s="56" t="s">
        <v>20</v>
      </c>
      <c r="AD5" s="56" t="s">
        <v>21</v>
      </c>
      <c r="AE5" s="56" t="s">
        <v>22</v>
      </c>
      <c r="AF5" s="56" t="s">
        <v>23</v>
      </c>
    </row>
    <row r="6" spans="2:32" ht="27.75" customHeight="1">
      <c r="B6" s="261" t="s">
        <v>8</v>
      </c>
      <c r="C6" s="436"/>
      <c r="D6" s="142" t="s">
        <v>68</v>
      </c>
      <c r="E6" s="142"/>
      <c r="F6" s="142">
        <v>120</v>
      </c>
      <c r="G6" s="142" t="s">
        <v>127</v>
      </c>
      <c r="H6" s="142"/>
      <c r="I6" s="142">
        <v>55</v>
      </c>
      <c r="J6" s="142" t="s">
        <v>148</v>
      </c>
      <c r="K6" s="142" t="s">
        <v>158</v>
      </c>
      <c r="L6" s="142">
        <v>40</v>
      </c>
      <c r="M6" s="142" t="s">
        <v>80</v>
      </c>
      <c r="N6" s="142"/>
      <c r="O6" s="142">
        <v>45</v>
      </c>
      <c r="P6" s="142" t="s">
        <v>81</v>
      </c>
      <c r="Q6" s="142"/>
      <c r="R6" s="142">
        <v>100</v>
      </c>
      <c r="S6" s="142" t="s">
        <v>118</v>
      </c>
      <c r="T6" s="142"/>
      <c r="U6" s="142">
        <v>30</v>
      </c>
      <c r="V6" s="439"/>
      <c r="W6" s="66" t="s">
        <v>234</v>
      </c>
      <c r="X6" s="67" t="s">
        <v>225</v>
      </c>
      <c r="Y6" s="283">
        <v>2.6</v>
      </c>
      <c r="Z6" s="55"/>
      <c r="AA6" s="68" t="s">
        <v>25</v>
      </c>
      <c r="AB6" s="57">
        <v>6</v>
      </c>
      <c r="AC6" s="57">
        <f>AB6*2</f>
        <v>12</v>
      </c>
      <c r="AD6" s="57"/>
      <c r="AE6" s="57">
        <f>AB6*15</f>
        <v>90</v>
      </c>
      <c r="AF6" s="57">
        <f>AC6*4+AE6*4</f>
        <v>408</v>
      </c>
    </row>
    <row r="7" spans="2:32" ht="27.75" customHeight="1">
      <c r="B7" s="261">
        <v>4</v>
      </c>
      <c r="C7" s="436"/>
      <c r="D7" s="142"/>
      <c r="E7" s="142"/>
      <c r="F7" s="142"/>
      <c r="G7" s="142" t="s">
        <v>94</v>
      </c>
      <c r="H7" s="142"/>
      <c r="I7" s="142">
        <v>15</v>
      </c>
      <c r="J7" s="223"/>
      <c r="K7" s="75"/>
      <c r="L7" s="18"/>
      <c r="M7" s="142" t="s">
        <v>92</v>
      </c>
      <c r="N7" s="142"/>
      <c r="O7" s="142">
        <v>10</v>
      </c>
      <c r="P7" s="142"/>
      <c r="Q7" s="142"/>
      <c r="R7" s="142"/>
      <c r="S7" s="142" t="s">
        <v>113</v>
      </c>
      <c r="T7" s="142"/>
      <c r="U7" s="142">
        <v>5</v>
      </c>
      <c r="V7" s="439"/>
      <c r="W7" s="70" t="s">
        <v>226</v>
      </c>
      <c r="X7" s="187" t="s">
        <v>227</v>
      </c>
      <c r="Y7" s="267">
        <v>1.7</v>
      </c>
      <c r="Z7" s="56"/>
      <c r="AA7" s="72" t="s">
        <v>27</v>
      </c>
      <c r="AB7" s="57">
        <v>2</v>
      </c>
      <c r="AC7" s="73">
        <f>AB7*7</f>
        <v>14</v>
      </c>
      <c r="AD7" s="57">
        <f>AB7*5</f>
        <v>10</v>
      </c>
      <c r="AE7" s="57" t="s">
        <v>28</v>
      </c>
      <c r="AF7" s="74">
        <f>AC7*4+AD7*9</f>
        <v>146</v>
      </c>
    </row>
    <row r="8" spans="2:32" ht="27.75" customHeight="1">
      <c r="B8" s="261" t="s">
        <v>10</v>
      </c>
      <c r="C8" s="436"/>
      <c r="D8" s="142"/>
      <c r="E8" s="142"/>
      <c r="F8" s="142"/>
      <c r="G8" s="142" t="s">
        <v>109</v>
      </c>
      <c r="H8" s="143"/>
      <c r="I8" s="142"/>
      <c r="J8" s="154"/>
      <c r="K8" s="143"/>
      <c r="L8" s="142"/>
      <c r="M8" s="142" t="s">
        <v>76</v>
      </c>
      <c r="N8" s="143"/>
      <c r="O8" s="142">
        <v>5</v>
      </c>
      <c r="P8" s="142"/>
      <c r="Q8" s="143"/>
      <c r="R8" s="142"/>
      <c r="S8" s="142" t="s">
        <v>114</v>
      </c>
      <c r="T8" s="142"/>
      <c r="U8" s="142">
        <v>2</v>
      </c>
      <c r="V8" s="439"/>
      <c r="W8" s="66" t="s">
        <v>228</v>
      </c>
      <c r="X8" s="187" t="s">
        <v>229</v>
      </c>
      <c r="Y8" s="267">
        <v>2.5</v>
      </c>
      <c r="Z8" s="55"/>
      <c r="AA8" s="56" t="s">
        <v>30</v>
      </c>
      <c r="AB8" s="57">
        <v>1.7</v>
      </c>
      <c r="AC8" s="57">
        <f>AB8*1</f>
        <v>1.7</v>
      </c>
      <c r="AD8" s="57" t="s">
        <v>28</v>
      </c>
      <c r="AE8" s="57">
        <f>AB8*5</f>
        <v>8.5</v>
      </c>
      <c r="AF8" s="57">
        <f>AC8*4+AE8*4</f>
        <v>40.8</v>
      </c>
    </row>
    <row r="9" spans="2:32" ht="27.75" customHeight="1">
      <c r="B9" s="434" t="s">
        <v>36</v>
      </c>
      <c r="C9" s="436"/>
      <c r="D9" s="19"/>
      <c r="E9" s="19"/>
      <c r="F9" s="19"/>
      <c r="G9" s="142" t="s">
        <v>174</v>
      </c>
      <c r="H9" s="143"/>
      <c r="I9" s="142"/>
      <c r="J9" s="142"/>
      <c r="K9" s="142"/>
      <c r="L9" s="142"/>
      <c r="M9" s="154"/>
      <c r="N9" s="143"/>
      <c r="O9" s="142"/>
      <c r="P9" s="18"/>
      <c r="Q9" s="75"/>
      <c r="R9" s="18"/>
      <c r="S9" s="155"/>
      <c r="T9" s="75"/>
      <c r="U9" s="18"/>
      <c r="V9" s="439"/>
      <c r="W9" s="70" t="s">
        <v>230</v>
      </c>
      <c r="X9" s="187" t="s">
        <v>231</v>
      </c>
      <c r="Y9" s="267">
        <v>0</v>
      </c>
      <c r="Z9" s="56"/>
      <c r="AA9" s="56" t="s">
        <v>33</v>
      </c>
      <c r="AB9" s="57">
        <v>2.5</v>
      </c>
      <c r="AC9" s="57"/>
      <c r="AD9" s="57">
        <f>AB9*5</f>
        <v>12.5</v>
      </c>
      <c r="AE9" s="57" t="s">
        <v>28</v>
      </c>
      <c r="AF9" s="57">
        <f>AD9*9</f>
        <v>112.5</v>
      </c>
    </row>
    <row r="10" spans="2:31" ht="27.75" customHeight="1">
      <c r="B10" s="434"/>
      <c r="C10" s="436"/>
      <c r="D10" s="142"/>
      <c r="E10" s="143"/>
      <c r="F10" s="142"/>
      <c r="G10" s="142"/>
      <c r="H10" s="142"/>
      <c r="I10" s="142"/>
      <c r="J10" s="147"/>
      <c r="K10" s="143"/>
      <c r="L10" s="142"/>
      <c r="M10" s="154"/>
      <c r="N10" s="154"/>
      <c r="O10" s="154"/>
      <c r="P10" s="18"/>
      <c r="Q10" s="75"/>
      <c r="R10" s="18"/>
      <c r="S10" s="16"/>
      <c r="T10" s="17"/>
      <c r="U10" s="17"/>
      <c r="V10" s="439"/>
      <c r="W10" s="66" t="s">
        <v>232</v>
      </c>
      <c r="X10" s="188" t="s">
        <v>233</v>
      </c>
      <c r="Y10" s="268">
        <v>0</v>
      </c>
      <c r="Z10" s="55"/>
      <c r="AA10" s="56" t="s">
        <v>34</v>
      </c>
      <c r="AE10" s="56">
        <f>AB10*15</f>
        <v>0</v>
      </c>
    </row>
    <row r="11" spans="2:32" ht="27.75" customHeight="1">
      <c r="B11" s="263" t="s">
        <v>35</v>
      </c>
      <c r="C11" s="77"/>
      <c r="D11" s="154"/>
      <c r="E11" s="143"/>
      <c r="F11" s="142"/>
      <c r="G11" s="18"/>
      <c r="H11" s="75"/>
      <c r="I11" s="18"/>
      <c r="J11" s="142"/>
      <c r="K11" s="143"/>
      <c r="L11" s="142"/>
      <c r="M11" s="142"/>
      <c r="N11" s="148"/>
      <c r="O11" s="142"/>
      <c r="P11" s="18"/>
      <c r="Q11" s="75"/>
      <c r="R11" s="18"/>
      <c r="S11" s="16"/>
      <c r="T11" s="17"/>
      <c r="U11" s="17"/>
      <c r="V11" s="439"/>
      <c r="W11" s="70" t="s">
        <v>12</v>
      </c>
      <c r="X11" s="189"/>
      <c r="Y11" s="267"/>
      <c r="Z11" s="56"/>
      <c r="AC11" s="56">
        <f>SUM(AC6:AC10)</f>
        <v>27.7</v>
      </c>
      <c r="AD11" s="56">
        <f>SUM(AD6:AD10)</f>
        <v>22.5</v>
      </c>
      <c r="AE11" s="56">
        <f>SUM(AE6:AE10)</f>
        <v>98.5</v>
      </c>
      <c r="AF11" s="56">
        <f>AC11*4+AD11*9+AE11*4</f>
        <v>707.3</v>
      </c>
    </row>
    <row r="12" spans="2:31" ht="27.75" customHeight="1">
      <c r="B12" s="269"/>
      <c r="C12" s="79"/>
      <c r="D12" s="154"/>
      <c r="E12" s="143"/>
      <c r="F12" s="142"/>
      <c r="G12" s="18"/>
      <c r="H12" s="75"/>
      <c r="I12" s="18"/>
      <c r="J12" s="154"/>
      <c r="K12" s="143"/>
      <c r="L12" s="142"/>
      <c r="M12" s="142"/>
      <c r="N12" s="148"/>
      <c r="O12" s="142"/>
      <c r="P12" s="18"/>
      <c r="Q12" s="75"/>
      <c r="R12" s="18"/>
      <c r="S12" s="16"/>
      <c r="T12" s="26"/>
      <c r="U12" s="17"/>
      <c r="V12" s="439"/>
      <c r="W12" s="66" t="s">
        <v>241</v>
      </c>
      <c r="X12" s="191"/>
      <c r="Y12" s="268"/>
      <c r="Z12" s="55"/>
      <c r="AC12" s="80">
        <f>AC11*4/AF11</f>
        <v>0.1566520571186201</v>
      </c>
      <c r="AD12" s="80">
        <f>AD11*9/AF11</f>
        <v>0.28630001413827233</v>
      </c>
      <c r="AE12" s="80">
        <f>AE11*4/AF11</f>
        <v>0.5570479287431076</v>
      </c>
    </row>
    <row r="13" spans="2:32" s="65" customFormat="1" ht="27.75" customHeight="1">
      <c r="B13" s="259">
        <v>5</v>
      </c>
      <c r="C13" s="436"/>
      <c r="D13" s="135" t="str">
        <f>'109.5月菜單'!E12</f>
        <v>雜糧Q飯</v>
      </c>
      <c r="E13" s="135" t="s">
        <v>15</v>
      </c>
      <c r="F13" s="135"/>
      <c r="G13" s="135" t="str">
        <f>'109.5月菜單'!E13</f>
        <v>宮保雞丁 </v>
      </c>
      <c r="H13" s="135" t="s">
        <v>249</v>
      </c>
      <c r="I13" s="135"/>
      <c r="J13" s="135" t="str">
        <f>'109.5月菜單'!E14</f>
        <v>  滷味拼盤(豆)  </v>
      </c>
      <c r="K13" s="135" t="s">
        <v>17</v>
      </c>
      <c r="L13" s="135"/>
      <c r="M13" s="135" t="str">
        <f>'109.5月菜單'!E15</f>
        <v>台式公仔麵</v>
      </c>
      <c r="N13" s="135" t="s">
        <v>135</v>
      </c>
      <c r="O13" s="135"/>
      <c r="P13" s="135" t="str">
        <f>'109.5月菜單'!E16</f>
        <v>深色蔬菜</v>
      </c>
      <c r="Q13" s="135" t="s">
        <v>18</v>
      </c>
      <c r="R13" s="135"/>
      <c r="S13" s="135" t="str">
        <f>'109.5月菜單'!E17</f>
        <v>愛玉圓圓</v>
      </c>
      <c r="T13" s="135" t="s">
        <v>17</v>
      </c>
      <c r="U13" s="135"/>
      <c r="V13" s="448"/>
      <c r="W13" s="371" t="s">
        <v>7</v>
      </c>
      <c r="X13" s="372" t="s">
        <v>223</v>
      </c>
      <c r="Y13" s="373">
        <v>6.5</v>
      </c>
      <c r="Z13" s="56"/>
      <c r="AA13" s="56"/>
      <c r="AB13" s="57"/>
      <c r="AC13" s="56" t="s">
        <v>20</v>
      </c>
      <c r="AD13" s="56" t="s">
        <v>21</v>
      </c>
      <c r="AE13" s="56" t="s">
        <v>22</v>
      </c>
      <c r="AF13" s="56" t="s">
        <v>23</v>
      </c>
    </row>
    <row r="14" spans="2:32" ht="27.75" customHeight="1">
      <c r="B14" s="261" t="s">
        <v>8</v>
      </c>
      <c r="C14" s="436"/>
      <c r="D14" s="142" t="s">
        <v>146</v>
      </c>
      <c r="E14" s="142"/>
      <c r="F14" s="142">
        <v>80</v>
      </c>
      <c r="G14" s="142" t="s">
        <v>102</v>
      </c>
      <c r="H14" s="142"/>
      <c r="I14" s="142">
        <v>50</v>
      </c>
      <c r="J14" s="142" t="s">
        <v>91</v>
      </c>
      <c r="K14" s="146" t="s">
        <v>63</v>
      </c>
      <c r="L14" s="142">
        <v>40</v>
      </c>
      <c r="M14" s="142" t="s">
        <v>74</v>
      </c>
      <c r="N14" s="146"/>
      <c r="O14" s="142">
        <v>15</v>
      </c>
      <c r="P14" s="142" t="s">
        <v>70</v>
      </c>
      <c r="Q14" s="142"/>
      <c r="R14" s="142">
        <v>100</v>
      </c>
      <c r="S14" s="16" t="s">
        <v>335</v>
      </c>
      <c r="T14" s="16"/>
      <c r="U14" s="16">
        <v>20</v>
      </c>
      <c r="V14" s="448"/>
      <c r="W14" s="374" t="s">
        <v>337</v>
      </c>
      <c r="X14" s="186" t="s">
        <v>225</v>
      </c>
      <c r="Y14" s="267">
        <v>2.7</v>
      </c>
      <c r="Z14" s="55"/>
      <c r="AA14" s="68" t="s">
        <v>25</v>
      </c>
      <c r="AB14" s="57">
        <v>6.2</v>
      </c>
      <c r="AC14" s="57">
        <f>AB14*2</f>
        <v>12.4</v>
      </c>
      <c r="AD14" s="57"/>
      <c r="AE14" s="57">
        <f>AB14*15</f>
        <v>93</v>
      </c>
      <c r="AF14" s="57">
        <f>AC14*4+AE14*4</f>
        <v>421.6</v>
      </c>
    </row>
    <row r="15" spans="2:32" ht="27.75" customHeight="1">
      <c r="B15" s="261">
        <v>5</v>
      </c>
      <c r="C15" s="436"/>
      <c r="D15" s="142" t="s">
        <v>147</v>
      </c>
      <c r="E15" s="142"/>
      <c r="F15" s="142">
        <v>40</v>
      </c>
      <c r="G15" s="142" t="s">
        <v>175</v>
      </c>
      <c r="H15" s="143"/>
      <c r="I15" s="142"/>
      <c r="J15" s="145" t="s">
        <v>140</v>
      </c>
      <c r="K15" s="140"/>
      <c r="L15" s="149">
        <v>10</v>
      </c>
      <c r="M15" s="142" t="s">
        <v>256</v>
      </c>
      <c r="N15" s="146"/>
      <c r="O15" s="142">
        <v>7</v>
      </c>
      <c r="P15" s="142"/>
      <c r="Q15" s="142"/>
      <c r="R15" s="142"/>
      <c r="S15" s="16" t="s">
        <v>336</v>
      </c>
      <c r="T15" s="16"/>
      <c r="U15" s="16">
        <v>3</v>
      </c>
      <c r="V15" s="448"/>
      <c r="W15" s="375" t="s">
        <v>9</v>
      </c>
      <c r="X15" s="187" t="s">
        <v>227</v>
      </c>
      <c r="Y15" s="267">
        <v>1.6</v>
      </c>
      <c r="Z15" s="56"/>
      <c r="AA15" s="72" t="s">
        <v>27</v>
      </c>
      <c r="AB15" s="57">
        <v>2.1</v>
      </c>
      <c r="AC15" s="73">
        <f>AB15*7</f>
        <v>14.700000000000001</v>
      </c>
      <c r="AD15" s="57">
        <f>AB15*5</f>
        <v>10.5</v>
      </c>
      <c r="AE15" s="57" t="s">
        <v>28</v>
      </c>
      <c r="AF15" s="74">
        <f>AC15*4+AD15*9</f>
        <v>153.3</v>
      </c>
    </row>
    <row r="16" spans="2:32" ht="27.75" customHeight="1">
      <c r="B16" s="261" t="s">
        <v>10</v>
      </c>
      <c r="C16" s="436"/>
      <c r="D16" s="142"/>
      <c r="E16" s="143"/>
      <c r="F16" s="142"/>
      <c r="G16" s="142"/>
      <c r="H16" s="143"/>
      <c r="I16" s="142"/>
      <c r="J16" s="142" t="s">
        <v>131</v>
      </c>
      <c r="K16" s="142"/>
      <c r="L16" s="142">
        <v>10</v>
      </c>
      <c r="M16" s="142" t="s">
        <v>66</v>
      </c>
      <c r="N16" s="148"/>
      <c r="O16" s="142">
        <v>2</v>
      </c>
      <c r="P16" s="142"/>
      <c r="Q16" s="143"/>
      <c r="R16" s="142"/>
      <c r="S16" s="146"/>
      <c r="T16" s="146"/>
      <c r="U16" s="146"/>
      <c r="V16" s="448"/>
      <c r="W16" s="374" t="s">
        <v>235</v>
      </c>
      <c r="X16" s="187" t="s">
        <v>229</v>
      </c>
      <c r="Y16" s="267">
        <v>2.5</v>
      </c>
      <c r="Z16" s="55"/>
      <c r="AA16" s="56" t="s">
        <v>30</v>
      </c>
      <c r="AB16" s="57">
        <v>1.8</v>
      </c>
      <c r="AC16" s="57">
        <f>AB16*1</f>
        <v>1.8</v>
      </c>
      <c r="AD16" s="57" t="s">
        <v>28</v>
      </c>
      <c r="AE16" s="57">
        <f>AB16*5</f>
        <v>9</v>
      </c>
      <c r="AF16" s="57">
        <f>AC16*4+AE16*4</f>
        <v>43.2</v>
      </c>
    </row>
    <row r="17" spans="2:32" ht="27.75" customHeight="1">
      <c r="B17" s="434" t="s">
        <v>38</v>
      </c>
      <c r="C17" s="436"/>
      <c r="D17" s="143"/>
      <c r="E17" s="143"/>
      <c r="F17" s="142"/>
      <c r="G17" s="142"/>
      <c r="H17" s="143"/>
      <c r="I17" s="142"/>
      <c r="J17" s="223" t="s">
        <v>186</v>
      </c>
      <c r="K17" s="231"/>
      <c r="L17" s="223">
        <v>7</v>
      </c>
      <c r="M17" s="152" t="s">
        <v>75</v>
      </c>
      <c r="N17" s="148"/>
      <c r="O17" s="146">
        <v>4</v>
      </c>
      <c r="P17" s="142"/>
      <c r="Q17" s="143"/>
      <c r="R17" s="142"/>
      <c r="S17" s="146"/>
      <c r="T17" s="146"/>
      <c r="U17" s="146"/>
      <c r="V17" s="448"/>
      <c r="W17" s="375" t="s">
        <v>11</v>
      </c>
      <c r="X17" s="187" t="s">
        <v>231</v>
      </c>
      <c r="Y17" s="267">
        <v>0</v>
      </c>
      <c r="Z17" s="56"/>
      <c r="AA17" s="56" t="s">
        <v>33</v>
      </c>
      <c r="AB17" s="57">
        <v>2.5</v>
      </c>
      <c r="AC17" s="57"/>
      <c r="AD17" s="57">
        <f>AB17*5</f>
        <v>12.5</v>
      </c>
      <c r="AE17" s="57" t="s">
        <v>28</v>
      </c>
      <c r="AF17" s="57">
        <f>AD17*9</f>
        <v>112.5</v>
      </c>
    </row>
    <row r="18" spans="2:31" ht="27.75" customHeight="1">
      <c r="B18" s="434"/>
      <c r="C18" s="436"/>
      <c r="D18" s="143"/>
      <c r="E18" s="143"/>
      <c r="F18" s="142"/>
      <c r="G18" s="147"/>
      <c r="H18" s="147"/>
      <c r="I18" s="147"/>
      <c r="J18" s="147" t="s">
        <v>66</v>
      </c>
      <c r="K18" s="119"/>
      <c r="L18" s="147">
        <v>3</v>
      </c>
      <c r="M18" s="142"/>
      <c r="N18" s="143"/>
      <c r="O18" s="142"/>
      <c r="P18" s="162"/>
      <c r="Q18" s="75"/>
      <c r="R18" s="18"/>
      <c r="S18" s="155"/>
      <c r="T18" s="75"/>
      <c r="U18" s="18"/>
      <c r="V18" s="448"/>
      <c r="W18" s="374" t="s">
        <v>237</v>
      </c>
      <c r="X18" s="188" t="s">
        <v>233</v>
      </c>
      <c r="Y18" s="268">
        <v>0</v>
      </c>
      <c r="Z18" s="55"/>
      <c r="AA18" s="56" t="s">
        <v>34</v>
      </c>
      <c r="AB18" s="57">
        <v>1</v>
      </c>
      <c r="AE18" s="56">
        <f>AB18*15</f>
        <v>15</v>
      </c>
    </row>
    <row r="19" spans="2:32" ht="27.75" customHeight="1">
      <c r="B19" s="263" t="s">
        <v>35</v>
      </c>
      <c r="C19" s="77"/>
      <c r="D19" s="116"/>
      <c r="E19" s="116"/>
      <c r="F19" s="115"/>
      <c r="G19" s="154"/>
      <c r="H19" s="142"/>
      <c r="I19" s="142"/>
      <c r="J19" s="154"/>
      <c r="K19" s="154"/>
      <c r="L19" s="154"/>
      <c r="M19" s="115"/>
      <c r="N19" s="115"/>
      <c r="O19" s="115"/>
      <c r="P19" s="154"/>
      <c r="Q19" s="142"/>
      <c r="R19" s="142"/>
      <c r="S19" s="115"/>
      <c r="T19" s="116"/>
      <c r="U19" s="115"/>
      <c r="V19" s="448"/>
      <c r="W19" s="375" t="s">
        <v>12</v>
      </c>
      <c r="X19" s="189"/>
      <c r="Y19" s="267"/>
      <c r="Z19" s="56"/>
      <c r="AC19" s="56">
        <f>SUM(AC14:AC18)</f>
        <v>28.900000000000002</v>
      </c>
      <c r="AD19" s="56">
        <f>SUM(AD14:AD18)</f>
        <v>23</v>
      </c>
      <c r="AE19" s="56">
        <f>SUM(AE14:AE18)</f>
        <v>117</v>
      </c>
      <c r="AF19" s="56">
        <f>AC19*4+AD19*9+AE19*4</f>
        <v>790.6</v>
      </c>
    </row>
    <row r="20" spans="2:31" ht="27.75" customHeight="1">
      <c r="B20" s="269"/>
      <c r="C20" s="79"/>
      <c r="D20" s="75"/>
      <c r="E20" s="75"/>
      <c r="F20" s="18"/>
      <c r="G20" s="18"/>
      <c r="H20" s="75"/>
      <c r="I20" s="18"/>
      <c r="J20" s="178"/>
      <c r="K20" s="140"/>
      <c r="L20" s="149"/>
      <c r="M20" s="18"/>
      <c r="N20" s="75"/>
      <c r="O20" s="18"/>
      <c r="P20" s="18"/>
      <c r="Q20" s="75"/>
      <c r="R20" s="18"/>
      <c r="S20" s="18"/>
      <c r="T20" s="75"/>
      <c r="U20" s="18"/>
      <c r="V20" s="448"/>
      <c r="W20" s="374" t="s">
        <v>338</v>
      </c>
      <c r="X20" s="191"/>
      <c r="Y20" s="268"/>
      <c r="Z20" s="55"/>
      <c r="AC20" s="80">
        <f>AC19*4/AF19</f>
        <v>0.1462180622312168</v>
      </c>
      <c r="AD20" s="80">
        <f>AD19*9/AF19</f>
        <v>0.2618264609157602</v>
      </c>
      <c r="AE20" s="80">
        <f>AE19*4/AF19</f>
        <v>0.591955476853023</v>
      </c>
    </row>
    <row r="21" spans="2:32" s="65" customFormat="1" ht="27.75" customHeight="1">
      <c r="B21" s="270">
        <v>5</v>
      </c>
      <c r="C21" s="436"/>
      <c r="D21" s="135" t="str">
        <f>'109.5月菜單'!I12</f>
        <v>海苔蛋炒飯</v>
      </c>
      <c r="E21" s="135" t="s">
        <v>18</v>
      </c>
      <c r="F21" s="135"/>
      <c r="G21" s="135" t="str">
        <f>'109.5月菜單'!I13</f>
        <v>炭烤雞翅 </v>
      </c>
      <c r="H21" s="135" t="s">
        <v>150</v>
      </c>
      <c r="I21" s="135"/>
      <c r="J21" s="135" t="str">
        <f>'109.5月菜單'!I14</f>
        <v>  蟲蟲薯條雙拼(炸) </v>
      </c>
      <c r="K21" s="135" t="s">
        <v>39</v>
      </c>
      <c r="L21" s="135"/>
      <c r="M21" s="135" t="str">
        <f>'109.5月菜單'!I15</f>
        <v>    可可醬格子烤餅   </v>
      </c>
      <c r="N21" s="135" t="s">
        <v>150</v>
      </c>
      <c r="O21" s="135"/>
      <c r="P21" s="135" t="str">
        <f>'109.5月菜單'!I16</f>
        <v>深色蔬菜</v>
      </c>
      <c r="Q21" s="135" t="s">
        <v>18</v>
      </c>
      <c r="R21" s="135"/>
      <c r="S21" s="135" t="str">
        <f>'109.5月菜單'!I17</f>
        <v>筍片雞湯</v>
      </c>
      <c r="T21" s="135" t="s">
        <v>17</v>
      </c>
      <c r="U21" s="135"/>
      <c r="V21" s="448"/>
      <c r="W21" s="376" t="s">
        <v>7</v>
      </c>
      <c r="X21" s="64" t="s">
        <v>19</v>
      </c>
      <c r="Y21" s="282">
        <v>6.7</v>
      </c>
      <c r="Z21" s="56"/>
      <c r="AA21" s="56"/>
      <c r="AB21" s="57"/>
      <c r="AC21" s="56" t="s">
        <v>20</v>
      </c>
      <c r="AD21" s="56" t="s">
        <v>21</v>
      </c>
      <c r="AE21" s="56" t="s">
        <v>22</v>
      </c>
      <c r="AF21" s="56" t="s">
        <v>23</v>
      </c>
    </row>
    <row r="22" spans="2:32" s="87" customFormat="1" ht="27.75" customHeight="1">
      <c r="B22" s="271" t="s">
        <v>8</v>
      </c>
      <c r="C22" s="436"/>
      <c r="D22" s="146" t="s">
        <v>306</v>
      </c>
      <c r="E22" s="146"/>
      <c r="F22" s="146">
        <v>110</v>
      </c>
      <c r="G22" s="144" t="s">
        <v>307</v>
      </c>
      <c r="H22" s="144"/>
      <c r="I22" s="144">
        <v>60</v>
      </c>
      <c r="J22" s="146" t="s">
        <v>308</v>
      </c>
      <c r="K22" s="146"/>
      <c r="L22" s="153">
        <v>40</v>
      </c>
      <c r="M22" s="142" t="s">
        <v>360</v>
      </c>
      <c r="N22" s="146" t="s">
        <v>309</v>
      </c>
      <c r="O22" s="142">
        <v>30</v>
      </c>
      <c r="P22" s="142" t="s">
        <v>310</v>
      </c>
      <c r="Q22" s="142"/>
      <c r="R22" s="142">
        <v>100</v>
      </c>
      <c r="S22" s="147" t="s">
        <v>311</v>
      </c>
      <c r="T22" s="147"/>
      <c r="U22" s="147">
        <v>35</v>
      </c>
      <c r="V22" s="448"/>
      <c r="W22" s="377" t="s">
        <v>316</v>
      </c>
      <c r="X22" s="67" t="s">
        <v>24</v>
      </c>
      <c r="Y22" s="283">
        <v>2.4</v>
      </c>
      <c r="Z22" s="84"/>
      <c r="AA22" s="85" t="s">
        <v>25</v>
      </c>
      <c r="AB22" s="86">
        <v>6.2</v>
      </c>
      <c r="AC22" s="86">
        <f>AB22*2</f>
        <v>12.4</v>
      </c>
      <c r="AD22" s="86"/>
      <c r="AE22" s="86">
        <f>AB22*15</f>
        <v>93</v>
      </c>
      <c r="AF22" s="86">
        <f>AC22*4+AE22*4</f>
        <v>421.6</v>
      </c>
    </row>
    <row r="23" spans="2:32" s="87" customFormat="1" ht="27.75" customHeight="1">
      <c r="B23" s="271">
        <v>6</v>
      </c>
      <c r="C23" s="436"/>
      <c r="D23" s="146" t="s">
        <v>312</v>
      </c>
      <c r="E23" s="148"/>
      <c r="F23" s="146">
        <v>18</v>
      </c>
      <c r="G23" s="146"/>
      <c r="H23" s="146"/>
      <c r="I23" s="146"/>
      <c r="J23" s="142"/>
      <c r="K23" s="142"/>
      <c r="L23" s="145"/>
      <c r="M23" s="142" t="s">
        <v>342</v>
      </c>
      <c r="N23" s="146"/>
      <c r="O23" s="142"/>
      <c r="P23" s="142"/>
      <c r="Q23" s="142"/>
      <c r="R23" s="142"/>
      <c r="S23" s="222" t="s">
        <v>313</v>
      </c>
      <c r="T23" s="231"/>
      <c r="U23" s="223">
        <v>2</v>
      </c>
      <c r="V23" s="448"/>
      <c r="W23" s="378" t="s">
        <v>9</v>
      </c>
      <c r="X23" s="71" t="s">
        <v>26</v>
      </c>
      <c r="Y23" s="283">
        <v>1.6</v>
      </c>
      <c r="Z23" s="88"/>
      <c r="AA23" s="89" t="s">
        <v>27</v>
      </c>
      <c r="AB23" s="86">
        <v>2.2</v>
      </c>
      <c r="AC23" s="90">
        <f>AB23*7</f>
        <v>15.400000000000002</v>
      </c>
      <c r="AD23" s="86">
        <f>AB23*5</f>
        <v>11</v>
      </c>
      <c r="AE23" s="86" t="s">
        <v>28</v>
      </c>
      <c r="AF23" s="91">
        <f>AC23*4+AD23*9</f>
        <v>160.60000000000002</v>
      </c>
    </row>
    <row r="24" spans="2:32" s="87" customFormat="1" ht="27.75" customHeight="1">
      <c r="B24" s="271" t="s">
        <v>10</v>
      </c>
      <c r="C24" s="436"/>
      <c r="D24" s="223" t="s">
        <v>314</v>
      </c>
      <c r="E24" s="222"/>
      <c r="F24" s="223">
        <v>5</v>
      </c>
      <c r="G24" s="146"/>
      <c r="H24" s="146"/>
      <c r="I24" s="146"/>
      <c r="J24" s="142"/>
      <c r="K24" s="143"/>
      <c r="L24" s="145"/>
      <c r="M24" s="178"/>
      <c r="N24" s="179"/>
      <c r="O24" s="180"/>
      <c r="P24" s="117"/>
      <c r="Q24" s="117"/>
      <c r="R24" s="344"/>
      <c r="S24" s="155"/>
      <c r="T24" s="171"/>
      <c r="U24" s="162"/>
      <c r="V24" s="448"/>
      <c r="W24" s="377" t="s">
        <v>235</v>
      </c>
      <c r="X24" s="71" t="s">
        <v>29</v>
      </c>
      <c r="Y24" s="283">
        <v>2.8</v>
      </c>
      <c r="Z24" s="84"/>
      <c r="AA24" s="92" t="s">
        <v>30</v>
      </c>
      <c r="AB24" s="86">
        <v>1.6</v>
      </c>
      <c r="AC24" s="86">
        <f>AB24*1</f>
        <v>1.6</v>
      </c>
      <c r="AD24" s="86" t="s">
        <v>28</v>
      </c>
      <c r="AE24" s="86">
        <f>AB24*5</f>
        <v>8</v>
      </c>
      <c r="AF24" s="86">
        <f>AC24*4+AE24*4</f>
        <v>38.4</v>
      </c>
    </row>
    <row r="25" spans="2:32" s="87" customFormat="1" ht="27.75" customHeight="1">
      <c r="B25" s="435" t="s">
        <v>40</v>
      </c>
      <c r="C25" s="436"/>
      <c r="D25" s="223" t="s">
        <v>315</v>
      </c>
      <c r="E25" s="222"/>
      <c r="F25" s="223">
        <v>0.1</v>
      </c>
      <c r="G25" s="234"/>
      <c r="H25" s="148"/>
      <c r="I25" s="153"/>
      <c r="J25" s="142"/>
      <c r="K25" s="142"/>
      <c r="L25" s="145"/>
      <c r="M25" s="155"/>
      <c r="N25" s="142"/>
      <c r="O25" s="154"/>
      <c r="P25" s="115"/>
      <c r="Q25" s="345"/>
      <c r="R25" s="213"/>
      <c r="S25" s="146"/>
      <c r="T25" s="146"/>
      <c r="U25" s="146"/>
      <c r="V25" s="448"/>
      <c r="W25" s="378" t="s">
        <v>11</v>
      </c>
      <c r="X25" s="71" t="s">
        <v>32</v>
      </c>
      <c r="Y25" s="283">
        <v>0</v>
      </c>
      <c r="Z25" s="88"/>
      <c r="AA25" s="92" t="s">
        <v>33</v>
      </c>
      <c r="AB25" s="86">
        <v>2.5</v>
      </c>
      <c r="AC25" s="86"/>
      <c r="AD25" s="86">
        <f>AB25*5</f>
        <v>12.5</v>
      </c>
      <c r="AE25" s="86" t="s">
        <v>28</v>
      </c>
      <c r="AF25" s="86">
        <f>AD25*9</f>
        <v>112.5</v>
      </c>
    </row>
    <row r="26" spans="2:32" s="87" customFormat="1" ht="27.75" customHeight="1">
      <c r="B26" s="435"/>
      <c r="C26" s="436"/>
      <c r="D26" s="154"/>
      <c r="E26" s="154"/>
      <c r="F26" s="154"/>
      <c r="G26" s="142"/>
      <c r="H26" s="142"/>
      <c r="I26" s="142"/>
      <c r="J26" s="146"/>
      <c r="K26" s="146"/>
      <c r="L26" s="153"/>
      <c r="M26" s="326"/>
      <c r="N26" s="142"/>
      <c r="O26" s="327"/>
      <c r="P26" s="346"/>
      <c r="Q26" s="347"/>
      <c r="R26" s="347"/>
      <c r="S26" s="146"/>
      <c r="T26" s="146"/>
      <c r="U26" s="146"/>
      <c r="V26" s="448"/>
      <c r="W26" s="377" t="s">
        <v>232</v>
      </c>
      <c r="X26" s="108" t="s">
        <v>43</v>
      </c>
      <c r="Y26" s="320">
        <v>0</v>
      </c>
      <c r="Z26" s="84"/>
      <c r="AA26" s="92" t="s">
        <v>34</v>
      </c>
      <c r="AB26" s="86"/>
      <c r="AC26" s="92"/>
      <c r="AD26" s="92"/>
      <c r="AE26" s="92">
        <f>AB26*15</f>
        <v>0</v>
      </c>
      <c r="AF26" s="92"/>
    </row>
    <row r="27" spans="2:32" s="87" customFormat="1" ht="27.75" customHeight="1">
      <c r="B27" s="273" t="s">
        <v>35</v>
      </c>
      <c r="C27" s="93"/>
      <c r="D27" s="154"/>
      <c r="E27" s="154"/>
      <c r="F27" s="154"/>
      <c r="G27" s="154"/>
      <c r="H27" s="148"/>
      <c r="I27" s="146"/>
      <c r="J27" s="142"/>
      <c r="K27" s="142"/>
      <c r="L27" s="145"/>
      <c r="M27" s="328"/>
      <c r="N27" s="154"/>
      <c r="O27" s="329"/>
      <c r="P27" s="348"/>
      <c r="Q27" s="348"/>
      <c r="R27" s="348"/>
      <c r="S27" s="142"/>
      <c r="T27" s="143"/>
      <c r="U27" s="142"/>
      <c r="V27" s="448"/>
      <c r="W27" s="378" t="s">
        <v>12</v>
      </c>
      <c r="X27" s="78"/>
      <c r="Y27" s="283"/>
      <c r="Z27" s="88"/>
      <c r="AA27" s="92"/>
      <c r="AB27" s="86"/>
      <c r="AC27" s="92">
        <f>SUM(AC22:AC26)</f>
        <v>29.400000000000006</v>
      </c>
      <c r="AD27" s="92">
        <f>SUM(AD22:AD26)</f>
        <v>23.5</v>
      </c>
      <c r="AE27" s="92">
        <f>SUM(AE22:AE26)</f>
        <v>101</v>
      </c>
      <c r="AF27" s="92">
        <f>AC27*4+AD27*9+AE27*4</f>
        <v>733.1</v>
      </c>
    </row>
    <row r="28" spans="2:32" s="87" customFormat="1" ht="27.75" customHeight="1" thickBot="1">
      <c r="B28" s="274"/>
      <c r="C28" s="94"/>
      <c r="D28" s="170"/>
      <c r="E28" s="163"/>
      <c r="F28" s="177"/>
      <c r="G28" s="146"/>
      <c r="H28" s="146"/>
      <c r="I28" s="147"/>
      <c r="J28" s="145"/>
      <c r="K28" s="150"/>
      <c r="L28" s="151"/>
      <c r="M28" s="166"/>
      <c r="N28" s="166"/>
      <c r="O28" s="166"/>
      <c r="P28" s="348"/>
      <c r="Q28" s="348"/>
      <c r="R28" s="348"/>
      <c r="S28" s="18"/>
      <c r="T28" s="75"/>
      <c r="U28" s="18"/>
      <c r="V28" s="448"/>
      <c r="W28" s="379" t="s">
        <v>273</v>
      </c>
      <c r="X28" s="280"/>
      <c r="Y28" s="380"/>
      <c r="Z28" s="84"/>
      <c r="AA28" s="88"/>
      <c r="AB28" s="95"/>
      <c r="AC28" s="96">
        <f>AC27*4/AF27</f>
        <v>0.16041467739735374</v>
      </c>
      <c r="AD28" s="96">
        <f>AD27*9/AF27</f>
        <v>0.2885008866457509</v>
      </c>
      <c r="AE28" s="96">
        <f>AE27*4/AF27</f>
        <v>0.5510844359568954</v>
      </c>
      <c r="AF28" s="88"/>
    </row>
    <row r="29" spans="2:32" s="65" customFormat="1" ht="27.75" customHeight="1">
      <c r="B29" s="259">
        <v>5</v>
      </c>
      <c r="C29" s="436"/>
      <c r="D29" s="135" t="str">
        <f>'109.5月菜單'!M12</f>
        <v>地瓜糙米飯</v>
      </c>
      <c r="E29" s="135" t="s">
        <v>15</v>
      </c>
      <c r="F29" s="135"/>
      <c r="G29" s="135" t="str">
        <f>'109.5月菜單'!M13</f>
        <v>香炒豬肉</v>
      </c>
      <c r="H29" s="135" t="s">
        <v>18</v>
      </c>
      <c r="I29" s="135"/>
      <c r="J29" s="135" t="str">
        <f>'109.5月菜單'!M14</f>
        <v>  金元寶餃(冷)  </v>
      </c>
      <c r="K29" s="135" t="s">
        <v>135</v>
      </c>
      <c r="L29" s="135"/>
      <c r="M29" s="135" t="str">
        <f>'109.5月菜單'!M15</f>
        <v>  韓式什錦煲(豆醃)</v>
      </c>
      <c r="N29" s="135" t="s">
        <v>110</v>
      </c>
      <c r="O29" s="135"/>
      <c r="P29" s="135" t="str">
        <f>'109.5月菜單'!M16</f>
        <v>深色蔬菜</v>
      </c>
      <c r="Q29" s="135" t="s">
        <v>18</v>
      </c>
      <c r="R29" s="135"/>
      <c r="S29" s="135" t="str">
        <f>'109.5月菜單'!M17</f>
        <v>紫菜蛋花湯</v>
      </c>
      <c r="T29" s="135" t="s">
        <v>17</v>
      </c>
      <c r="U29" s="135"/>
      <c r="V29" s="439"/>
      <c r="W29" s="70" t="s">
        <v>7</v>
      </c>
      <c r="X29" s="71" t="s">
        <v>73</v>
      </c>
      <c r="Y29" s="283">
        <v>6.4</v>
      </c>
      <c r="Z29" s="56"/>
      <c r="AA29" s="56"/>
      <c r="AB29" s="57"/>
      <c r="AC29" s="56" t="s">
        <v>20</v>
      </c>
      <c r="AD29" s="56" t="s">
        <v>21</v>
      </c>
      <c r="AE29" s="56" t="s">
        <v>22</v>
      </c>
      <c r="AF29" s="56" t="s">
        <v>23</v>
      </c>
    </row>
    <row r="30" spans="2:32" ht="27.75" customHeight="1">
      <c r="B30" s="261" t="s">
        <v>8</v>
      </c>
      <c r="C30" s="436"/>
      <c r="D30" s="142" t="s">
        <v>68</v>
      </c>
      <c r="E30" s="142"/>
      <c r="F30" s="142">
        <v>74</v>
      </c>
      <c r="G30" s="153" t="s">
        <v>127</v>
      </c>
      <c r="H30" s="134"/>
      <c r="I30" s="152">
        <v>50</v>
      </c>
      <c r="J30" s="142" t="s">
        <v>343</v>
      </c>
      <c r="K30" s="19" t="s">
        <v>84</v>
      </c>
      <c r="L30" s="142">
        <v>34</v>
      </c>
      <c r="M30" s="142" t="s">
        <v>258</v>
      </c>
      <c r="N30" s="148"/>
      <c r="O30" s="142">
        <v>50</v>
      </c>
      <c r="P30" s="146" t="s">
        <v>70</v>
      </c>
      <c r="Q30" s="146"/>
      <c r="R30" s="146">
        <v>100</v>
      </c>
      <c r="S30" s="146" t="s">
        <v>85</v>
      </c>
      <c r="T30" s="142"/>
      <c r="U30" s="146">
        <v>1</v>
      </c>
      <c r="V30" s="439"/>
      <c r="W30" s="66" t="s">
        <v>236</v>
      </c>
      <c r="X30" s="67" t="s">
        <v>78</v>
      </c>
      <c r="Y30" s="283">
        <v>2.5</v>
      </c>
      <c r="Z30" s="55"/>
      <c r="AA30" s="68" t="s">
        <v>25</v>
      </c>
      <c r="AB30" s="57">
        <v>6.2</v>
      </c>
      <c r="AC30" s="57">
        <f>AB30*2</f>
        <v>12.4</v>
      </c>
      <c r="AD30" s="57"/>
      <c r="AE30" s="57">
        <f>AB30*15</f>
        <v>93</v>
      </c>
      <c r="AF30" s="57">
        <f>AC30*4+AE30*4</f>
        <v>421.6</v>
      </c>
    </row>
    <row r="31" spans="2:32" ht="27.75" customHeight="1">
      <c r="B31" s="261">
        <v>7</v>
      </c>
      <c r="C31" s="436"/>
      <c r="D31" s="142" t="s">
        <v>98</v>
      </c>
      <c r="E31" s="142"/>
      <c r="F31" s="142">
        <v>20</v>
      </c>
      <c r="G31" s="142" t="s">
        <v>257</v>
      </c>
      <c r="H31" s="142"/>
      <c r="I31" s="142">
        <v>15</v>
      </c>
      <c r="J31" s="142"/>
      <c r="K31" s="148"/>
      <c r="L31" s="142"/>
      <c r="M31" s="18" t="s">
        <v>259</v>
      </c>
      <c r="N31" s="19" t="s">
        <v>260</v>
      </c>
      <c r="O31" s="18">
        <v>10</v>
      </c>
      <c r="P31" s="150"/>
      <c r="Q31" s="150"/>
      <c r="R31" s="149"/>
      <c r="S31" s="146" t="s">
        <v>115</v>
      </c>
      <c r="T31" s="146"/>
      <c r="U31" s="146">
        <v>10</v>
      </c>
      <c r="V31" s="439"/>
      <c r="W31" s="70" t="s">
        <v>9</v>
      </c>
      <c r="X31" s="71" t="s">
        <v>87</v>
      </c>
      <c r="Y31" s="283">
        <v>1.7</v>
      </c>
      <c r="Z31" s="56"/>
      <c r="AA31" s="72" t="s">
        <v>27</v>
      </c>
      <c r="AB31" s="57">
        <v>2.1</v>
      </c>
      <c r="AC31" s="73">
        <f>AB31*7</f>
        <v>14.700000000000001</v>
      </c>
      <c r="AD31" s="57">
        <f>AB31*5</f>
        <v>10.5</v>
      </c>
      <c r="AE31" s="57" t="s">
        <v>28</v>
      </c>
      <c r="AF31" s="74">
        <f>AC31*4+AD31*9</f>
        <v>153.3</v>
      </c>
    </row>
    <row r="32" spans="2:32" ht="27.75" customHeight="1">
      <c r="B32" s="261" t="s">
        <v>10</v>
      </c>
      <c r="C32" s="436"/>
      <c r="D32" s="142" t="s">
        <v>82</v>
      </c>
      <c r="E32" s="142"/>
      <c r="F32" s="142">
        <v>36</v>
      </c>
      <c r="G32" s="142" t="s">
        <v>66</v>
      </c>
      <c r="H32" s="142"/>
      <c r="I32" s="142">
        <v>5</v>
      </c>
      <c r="J32" s="142"/>
      <c r="K32" s="142"/>
      <c r="L32" s="142"/>
      <c r="M32" s="18" t="s">
        <v>253</v>
      </c>
      <c r="N32" s="19" t="s">
        <v>254</v>
      </c>
      <c r="O32" s="18">
        <v>20</v>
      </c>
      <c r="P32" s="150"/>
      <c r="Q32" s="150"/>
      <c r="R32" s="149"/>
      <c r="S32" s="154"/>
      <c r="T32" s="143"/>
      <c r="U32" s="142"/>
      <c r="V32" s="439"/>
      <c r="W32" s="66" t="s">
        <v>220</v>
      </c>
      <c r="X32" s="71" t="s">
        <v>88</v>
      </c>
      <c r="Y32" s="283">
        <v>2.5</v>
      </c>
      <c r="Z32" s="55"/>
      <c r="AA32" s="56" t="s">
        <v>30</v>
      </c>
      <c r="AB32" s="57">
        <v>1.5</v>
      </c>
      <c r="AC32" s="57">
        <f>AB32*1</f>
        <v>1.5</v>
      </c>
      <c r="AD32" s="57" t="s">
        <v>28</v>
      </c>
      <c r="AE32" s="57">
        <f>AB32*5</f>
        <v>7.5</v>
      </c>
      <c r="AF32" s="57">
        <f>AC32*4+AE32*4</f>
        <v>36</v>
      </c>
    </row>
    <row r="33" spans="2:32" ht="27.75" customHeight="1">
      <c r="B33" s="434" t="s">
        <v>41</v>
      </c>
      <c r="C33" s="436"/>
      <c r="D33" s="143"/>
      <c r="E33" s="143"/>
      <c r="F33" s="142"/>
      <c r="G33" s="115"/>
      <c r="H33" s="116"/>
      <c r="I33" s="115"/>
      <c r="J33" s="142"/>
      <c r="K33" s="143"/>
      <c r="L33" s="142"/>
      <c r="M33" s="142"/>
      <c r="N33" s="143"/>
      <c r="O33" s="142"/>
      <c r="P33" s="150"/>
      <c r="Q33" s="140"/>
      <c r="R33" s="149"/>
      <c r="S33" s="154"/>
      <c r="T33" s="146"/>
      <c r="U33" s="146"/>
      <c r="V33" s="439"/>
      <c r="W33" s="70" t="s">
        <v>11</v>
      </c>
      <c r="X33" s="71" t="s">
        <v>89</v>
      </c>
      <c r="Y33" s="283">
        <v>0</v>
      </c>
      <c r="Z33" s="56"/>
      <c r="AA33" s="56" t="s">
        <v>33</v>
      </c>
      <c r="AB33" s="57">
        <v>2.5</v>
      </c>
      <c r="AC33" s="57"/>
      <c r="AD33" s="57">
        <f>AB33*5</f>
        <v>12.5</v>
      </c>
      <c r="AE33" s="57" t="s">
        <v>28</v>
      </c>
      <c r="AF33" s="57">
        <f>AD33*9</f>
        <v>112.5</v>
      </c>
    </row>
    <row r="34" spans="2:31" ht="27.75" customHeight="1">
      <c r="B34" s="434"/>
      <c r="C34" s="436"/>
      <c r="D34" s="143"/>
      <c r="E34" s="143"/>
      <c r="F34" s="142"/>
      <c r="G34" s="115"/>
      <c r="H34" s="115"/>
      <c r="I34" s="115"/>
      <c r="J34" s="142"/>
      <c r="K34" s="142"/>
      <c r="L34" s="142"/>
      <c r="M34" s="223"/>
      <c r="N34" s="231"/>
      <c r="O34" s="223"/>
      <c r="P34" s="142"/>
      <c r="Q34" s="143"/>
      <c r="R34" s="142"/>
      <c r="S34" s="146"/>
      <c r="T34" s="146"/>
      <c r="U34" s="146"/>
      <c r="V34" s="439"/>
      <c r="W34" s="66" t="s">
        <v>274</v>
      </c>
      <c r="X34" s="108" t="s">
        <v>90</v>
      </c>
      <c r="Y34" s="283">
        <v>0</v>
      </c>
      <c r="Z34" s="55"/>
      <c r="AA34" s="56" t="s">
        <v>34</v>
      </c>
      <c r="AB34" s="57">
        <v>1</v>
      </c>
      <c r="AE34" s="56">
        <f>AB34*15</f>
        <v>15</v>
      </c>
    </row>
    <row r="35" spans="2:32" ht="27.75" customHeight="1">
      <c r="B35" s="263" t="s">
        <v>35</v>
      </c>
      <c r="C35" s="77"/>
      <c r="D35" s="116"/>
      <c r="E35" s="116"/>
      <c r="F35" s="115"/>
      <c r="G35" s="115"/>
      <c r="H35" s="116"/>
      <c r="I35" s="115"/>
      <c r="J35" s="154"/>
      <c r="K35" s="148"/>
      <c r="L35" s="142"/>
      <c r="M35" s="154"/>
      <c r="N35" s="154"/>
      <c r="O35" s="154"/>
      <c r="P35" s="223"/>
      <c r="Q35" s="231"/>
      <c r="R35" s="223"/>
      <c r="S35" s="115"/>
      <c r="T35" s="115"/>
      <c r="U35" s="115"/>
      <c r="V35" s="439"/>
      <c r="W35" s="70" t="s">
        <v>12</v>
      </c>
      <c r="X35" s="78"/>
      <c r="Y35" s="283"/>
      <c r="Z35" s="56"/>
      <c r="AC35" s="56">
        <f>SUM(AC30:AC34)</f>
        <v>28.6</v>
      </c>
      <c r="AD35" s="56">
        <f>SUM(AD30:AD34)</f>
        <v>23</v>
      </c>
      <c r="AE35" s="56">
        <f>SUM(AE30:AE34)</f>
        <v>115.5</v>
      </c>
      <c r="AF35" s="56">
        <f>AC35*4+AD35*9+AE35*4</f>
        <v>783.4</v>
      </c>
    </row>
    <row r="36" spans="2:31" ht="27.75" customHeight="1">
      <c r="B36" s="269"/>
      <c r="C36" s="79"/>
      <c r="D36" s="75"/>
      <c r="E36" s="75"/>
      <c r="F36" s="18"/>
      <c r="G36" s="18"/>
      <c r="H36" s="75"/>
      <c r="I36" s="18"/>
      <c r="J36" s="154"/>
      <c r="K36" s="148"/>
      <c r="L36" s="142"/>
      <c r="M36" s="142"/>
      <c r="N36" s="146"/>
      <c r="O36" s="142"/>
      <c r="P36" s="154"/>
      <c r="Q36" s="148"/>
      <c r="R36" s="142"/>
      <c r="S36" s="18"/>
      <c r="T36" s="75"/>
      <c r="U36" s="18"/>
      <c r="V36" s="439"/>
      <c r="W36" s="66" t="s">
        <v>344</v>
      </c>
      <c r="X36" s="76"/>
      <c r="Y36" s="283"/>
      <c r="Z36" s="55"/>
      <c r="AC36" s="80">
        <f>AC35*4/AF35</f>
        <v>0.14603012509573654</v>
      </c>
      <c r="AD36" s="80">
        <f>AD35*9/AF35</f>
        <v>0.2642328312484044</v>
      </c>
      <c r="AE36" s="80">
        <f>AE35*4/AF35</f>
        <v>0.5897370436558591</v>
      </c>
    </row>
    <row r="37" spans="2:32" s="65" customFormat="1" ht="27.75" customHeight="1">
      <c r="B37" s="259">
        <v>5</v>
      </c>
      <c r="C37" s="436"/>
      <c r="D37" s="130" t="str">
        <f>'109.5月菜單'!Q12</f>
        <v>香Q米飯</v>
      </c>
      <c r="E37" s="130" t="s">
        <v>15</v>
      </c>
      <c r="F37" s="130"/>
      <c r="G37" s="135" t="str">
        <f>'109.5月菜單'!Q13</f>
        <v> 香酥魚排(炸海加)</v>
      </c>
      <c r="H37" s="135" t="s">
        <v>212</v>
      </c>
      <c r="I37" s="135"/>
      <c r="J37" s="130" t="str">
        <f>'109.5月菜單'!Q14</f>
        <v>鴿蛋輪燒絞肉</v>
      </c>
      <c r="K37" s="135" t="s">
        <v>17</v>
      </c>
      <c r="L37" s="132"/>
      <c r="M37" s="335" t="str">
        <f>'109.5月菜單'!Q15</f>
        <v>古早味炒蛋</v>
      </c>
      <c r="N37" s="130" t="s">
        <v>250</v>
      </c>
      <c r="O37" s="336"/>
      <c r="P37" s="135" t="str">
        <f>'109.5月菜單'!Q16</f>
        <v>淺色蔬菜</v>
      </c>
      <c r="Q37" s="135" t="s">
        <v>18</v>
      </c>
      <c r="R37" s="135"/>
      <c r="S37" s="135" t="str">
        <f>'109.5月菜單'!Q17</f>
        <v>枸杞四味湯</v>
      </c>
      <c r="T37" s="135" t="s">
        <v>17</v>
      </c>
      <c r="U37" s="135"/>
      <c r="V37" s="439"/>
      <c r="W37" s="63" t="s">
        <v>7</v>
      </c>
      <c r="X37" s="64" t="s">
        <v>19</v>
      </c>
      <c r="Y37" s="260">
        <v>6</v>
      </c>
      <c r="Z37" s="56"/>
      <c r="AA37" s="56"/>
      <c r="AB37" s="57"/>
      <c r="AC37" s="56" t="s">
        <v>20</v>
      </c>
      <c r="AD37" s="56" t="s">
        <v>21</v>
      </c>
      <c r="AE37" s="56" t="s">
        <v>22</v>
      </c>
      <c r="AF37" s="56" t="s">
        <v>23</v>
      </c>
    </row>
    <row r="38" spans="2:32" ht="27.75" customHeight="1">
      <c r="B38" s="261" t="s">
        <v>8</v>
      </c>
      <c r="C38" s="437"/>
      <c r="D38" s="142" t="s">
        <v>191</v>
      </c>
      <c r="E38" s="142"/>
      <c r="F38" s="142">
        <v>120</v>
      </c>
      <c r="G38" s="142" t="s">
        <v>192</v>
      </c>
      <c r="H38" s="142" t="s">
        <v>97</v>
      </c>
      <c r="I38" s="142">
        <v>50</v>
      </c>
      <c r="J38" s="152" t="s">
        <v>194</v>
      </c>
      <c r="K38" s="148"/>
      <c r="L38" s="146">
        <v>35</v>
      </c>
      <c r="M38" s="19" t="s">
        <v>257</v>
      </c>
      <c r="N38" s="19"/>
      <c r="O38" s="19">
        <v>45</v>
      </c>
      <c r="P38" s="207" t="s">
        <v>81</v>
      </c>
      <c r="Q38" s="134"/>
      <c r="R38" s="152">
        <v>100</v>
      </c>
      <c r="S38" s="19" t="s">
        <v>74</v>
      </c>
      <c r="T38" s="18"/>
      <c r="U38" s="201">
        <v>25</v>
      </c>
      <c r="V38" s="440"/>
      <c r="W38" s="66" t="s">
        <v>224</v>
      </c>
      <c r="X38" s="67" t="s">
        <v>24</v>
      </c>
      <c r="Y38" s="284">
        <v>2.5</v>
      </c>
      <c r="Z38" s="55"/>
      <c r="AA38" s="68" t="s">
        <v>25</v>
      </c>
      <c r="AB38" s="57">
        <v>6</v>
      </c>
      <c r="AC38" s="57">
        <f>AB38*2</f>
        <v>12</v>
      </c>
      <c r="AD38" s="57"/>
      <c r="AE38" s="57">
        <f>AB38*15</f>
        <v>90</v>
      </c>
      <c r="AF38" s="57">
        <f>AC38*4+AE38*4</f>
        <v>408</v>
      </c>
    </row>
    <row r="39" spans="2:32" ht="27.75" customHeight="1">
      <c r="B39" s="261">
        <v>8</v>
      </c>
      <c r="C39" s="437"/>
      <c r="D39" s="139"/>
      <c r="E39" s="142"/>
      <c r="F39" s="138"/>
      <c r="G39" s="142"/>
      <c r="H39" s="142"/>
      <c r="I39" s="142"/>
      <c r="J39" s="152" t="s">
        <v>195</v>
      </c>
      <c r="K39" s="146"/>
      <c r="L39" s="146">
        <v>7</v>
      </c>
      <c r="M39" s="19" t="s">
        <v>261</v>
      </c>
      <c r="N39" s="19"/>
      <c r="O39" s="19">
        <v>25</v>
      </c>
      <c r="P39" s="325"/>
      <c r="Q39" s="17"/>
      <c r="R39" s="18"/>
      <c r="S39" s="19" t="s">
        <v>93</v>
      </c>
      <c r="T39" s="75"/>
      <c r="U39" s="201">
        <v>2</v>
      </c>
      <c r="V39" s="440"/>
      <c r="W39" s="70" t="s">
        <v>9</v>
      </c>
      <c r="X39" s="71" t="s">
        <v>26</v>
      </c>
      <c r="Y39" s="284">
        <v>1.8</v>
      </c>
      <c r="Z39" s="56"/>
      <c r="AA39" s="72" t="s">
        <v>27</v>
      </c>
      <c r="AB39" s="57">
        <v>2.2</v>
      </c>
      <c r="AC39" s="73">
        <f>AB39*7</f>
        <v>15.400000000000002</v>
      </c>
      <c r="AD39" s="57">
        <f>AB39*5</f>
        <v>11</v>
      </c>
      <c r="AE39" s="57" t="s">
        <v>28</v>
      </c>
      <c r="AF39" s="74">
        <f>AC39*4+AD39*9</f>
        <v>160.60000000000002</v>
      </c>
    </row>
    <row r="40" spans="2:32" ht="27.75" customHeight="1">
      <c r="B40" s="261" t="s">
        <v>10</v>
      </c>
      <c r="C40" s="437"/>
      <c r="D40" s="139"/>
      <c r="E40" s="143"/>
      <c r="F40" s="138"/>
      <c r="G40" s="142"/>
      <c r="H40" s="142"/>
      <c r="I40" s="142"/>
      <c r="J40" s="152" t="s">
        <v>140</v>
      </c>
      <c r="K40" s="146"/>
      <c r="L40" s="146">
        <v>5</v>
      </c>
      <c r="M40" s="19" t="s">
        <v>255</v>
      </c>
      <c r="N40" s="19"/>
      <c r="O40" s="19">
        <v>3</v>
      </c>
      <c r="P40" s="325"/>
      <c r="Q40" s="17"/>
      <c r="R40" s="18"/>
      <c r="S40" s="18" t="s">
        <v>66</v>
      </c>
      <c r="T40" s="75"/>
      <c r="U40" s="201">
        <v>5</v>
      </c>
      <c r="V40" s="440"/>
      <c r="W40" s="66" t="s">
        <v>235</v>
      </c>
      <c r="X40" s="71" t="s">
        <v>29</v>
      </c>
      <c r="Y40" s="284">
        <v>2.7</v>
      </c>
      <c r="Z40" s="55"/>
      <c r="AA40" s="56" t="s">
        <v>30</v>
      </c>
      <c r="AB40" s="57">
        <v>1.7</v>
      </c>
      <c r="AC40" s="57">
        <f>AB40*1</f>
        <v>1.7</v>
      </c>
      <c r="AD40" s="57" t="s">
        <v>28</v>
      </c>
      <c r="AE40" s="57">
        <f>AB40*5</f>
        <v>8.5</v>
      </c>
      <c r="AF40" s="57">
        <f>AC40*4+AE40*4</f>
        <v>40.8</v>
      </c>
    </row>
    <row r="41" spans="2:32" ht="27.75" customHeight="1">
      <c r="B41" s="434" t="s">
        <v>31</v>
      </c>
      <c r="C41" s="437"/>
      <c r="D41" s="139"/>
      <c r="E41" s="143"/>
      <c r="F41" s="138"/>
      <c r="G41" s="145"/>
      <c r="H41" s="150"/>
      <c r="I41" s="149"/>
      <c r="J41" s="147"/>
      <c r="K41" s="222"/>
      <c r="L41" s="223"/>
      <c r="M41" s="154"/>
      <c r="N41" s="147"/>
      <c r="O41" s="147"/>
      <c r="P41" s="325"/>
      <c r="Q41" s="26"/>
      <c r="R41" s="18"/>
      <c r="S41" s="222" t="s">
        <v>77</v>
      </c>
      <c r="T41" s="231"/>
      <c r="U41" s="249">
        <v>1</v>
      </c>
      <c r="V41" s="440"/>
      <c r="W41" s="70" t="s">
        <v>11</v>
      </c>
      <c r="X41" s="71" t="s">
        <v>32</v>
      </c>
      <c r="Y41" s="284">
        <f>AB42</f>
        <v>0</v>
      </c>
      <c r="Z41" s="56"/>
      <c r="AA41" s="56" t="s">
        <v>33</v>
      </c>
      <c r="AB41" s="57">
        <v>2.5</v>
      </c>
      <c r="AC41" s="57"/>
      <c r="AD41" s="57">
        <f>AB41*5</f>
        <v>12.5</v>
      </c>
      <c r="AE41" s="57" t="s">
        <v>28</v>
      </c>
      <c r="AF41" s="57">
        <f>AD41*9</f>
        <v>112.5</v>
      </c>
    </row>
    <row r="42" spans="2:31" ht="27.75" customHeight="1">
      <c r="B42" s="434"/>
      <c r="C42" s="437"/>
      <c r="D42" s="139"/>
      <c r="E42" s="143"/>
      <c r="F42" s="138"/>
      <c r="G42" s="145"/>
      <c r="H42" s="140"/>
      <c r="I42" s="149"/>
      <c r="J42" s="147"/>
      <c r="K42" s="231"/>
      <c r="L42" s="222"/>
      <c r="M42" s="162"/>
      <c r="N42" s="26"/>
      <c r="O42" s="162"/>
      <c r="P42" s="151"/>
      <c r="Q42" s="140"/>
      <c r="R42" s="149"/>
      <c r="S42" s="334" t="s">
        <v>104</v>
      </c>
      <c r="T42" s="223"/>
      <c r="U42" s="249"/>
      <c r="V42" s="440"/>
      <c r="W42" s="66" t="s">
        <v>275</v>
      </c>
      <c r="X42" s="108" t="s">
        <v>43</v>
      </c>
      <c r="Y42" s="284">
        <v>0</v>
      </c>
      <c r="Z42" s="55"/>
      <c r="AA42" s="56" t="s">
        <v>34</v>
      </c>
      <c r="AE42" s="56">
        <f>AB42*15</f>
        <v>0</v>
      </c>
    </row>
    <row r="43" spans="2:32" ht="27.75" customHeight="1">
      <c r="B43" s="263" t="s">
        <v>35</v>
      </c>
      <c r="C43" s="123"/>
      <c r="D43" s="154"/>
      <c r="E43" s="154"/>
      <c r="F43" s="154"/>
      <c r="G43" s="154"/>
      <c r="H43" s="148"/>
      <c r="I43" s="146"/>
      <c r="J43" s="142"/>
      <c r="K43" s="142"/>
      <c r="L43" s="145"/>
      <c r="M43" s="328"/>
      <c r="N43" s="154"/>
      <c r="O43" s="329"/>
      <c r="P43" s="151"/>
      <c r="Q43" s="140"/>
      <c r="R43" s="149"/>
      <c r="S43" s="142"/>
      <c r="T43" s="142"/>
      <c r="U43" s="142"/>
      <c r="V43" s="440"/>
      <c r="W43" s="70" t="s">
        <v>12</v>
      </c>
      <c r="X43" s="78"/>
      <c r="Y43" s="284"/>
      <c r="Z43" s="56"/>
      <c r="AC43" s="56">
        <f>SUM(AC38:AC42)</f>
        <v>29.1</v>
      </c>
      <c r="AD43" s="56">
        <f>SUM(AD38:AD42)</f>
        <v>23.5</v>
      </c>
      <c r="AE43" s="56">
        <f>SUM(AE38:AE42)</f>
        <v>98.5</v>
      </c>
      <c r="AF43" s="56">
        <f>AC43*4+AD43*9+AE43*4</f>
        <v>721.9</v>
      </c>
    </row>
    <row r="44" spans="2:31" ht="27.75" customHeight="1" thickBot="1">
      <c r="B44" s="275"/>
      <c r="C44" s="276"/>
      <c r="D44" s="165"/>
      <c r="E44" s="183"/>
      <c r="F44" s="184"/>
      <c r="G44" s="233"/>
      <c r="H44" s="127"/>
      <c r="I44" s="127"/>
      <c r="J44" s="286"/>
      <c r="K44" s="121"/>
      <c r="L44" s="287"/>
      <c r="M44" s="330"/>
      <c r="N44" s="331"/>
      <c r="O44" s="332"/>
      <c r="P44" s="277"/>
      <c r="Q44" s="278"/>
      <c r="R44" s="192"/>
      <c r="S44" s="192"/>
      <c r="T44" s="278"/>
      <c r="U44" s="192"/>
      <c r="V44" s="441"/>
      <c r="W44" s="97" t="s">
        <v>276</v>
      </c>
      <c r="X44" s="98"/>
      <c r="Y44" s="285"/>
      <c r="Z44" s="55"/>
      <c r="AC44" s="80">
        <f>AC43*4/AF43</f>
        <v>0.1612411691369996</v>
      </c>
      <c r="AD44" s="80">
        <f>AD43*9/AF43</f>
        <v>0.29297686660202243</v>
      </c>
      <c r="AE44" s="80">
        <f>AE43*4/AF43</f>
        <v>0.545781964260978</v>
      </c>
    </row>
    <row r="45" spans="2:32" s="102" customFormat="1" ht="21.75" customHeight="1">
      <c r="B45" s="99"/>
      <c r="C45" s="56"/>
      <c r="D45" s="69"/>
      <c r="E45" s="100"/>
      <c r="F45" s="69"/>
      <c r="G45" s="69"/>
      <c r="H45" s="100"/>
      <c r="I45" s="69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101"/>
      <c r="AA45" s="92"/>
      <c r="AB45" s="86"/>
      <c r="AC45" s="92"/>
      <c r="AD45" s="92"/>
      <c r="AE45" s="92"/>
      <c r="AF45" s="92"/>
    </row>
    <row r="46" spans="2:25" ht="20.25">
      <c r="B46" s="86"/>
      <c r="C46" s="102"/>
      <c r="D46" s="442"/>
      <c r="E46" s="442"/>
      <c r="F46" s="443"/>
      <c r="G46" s="443"/>
      <c r="H46" s="103"/>
      <c r="I46" s="56"/>
      <c r="J46" s="56"/>
      <c r="K46" s="103"/>
      <c r="L46" s="56"/>
      <c r="N46" s="103"/>
      <c r="O46" s="56"/>
      <c r="Q46" s="103"/>
      <c r="R46" s="56"/>
      <c r="T46" s="103"/>
      <c r="U46" s="56"/>
      <c r="Y46" s="106"/>
    </row>
    <row r="47" ht="20.25">
      <c r="Y47" s="106"/>
    </row>
    <row r="48" ht="20.25">
      <c r="Y48" s="106"/>
    </row>
    <row r="49" ht="20.25">
      <c r="Y49" s="106"/>
    </row>
    <row r="50" ht="20.25">
      <c r="Y50" s="106"/>
    </row>
    <row r="51" ht="20.25">
      <c r="Y51" s="106"/>
    </row>
    <row r="52" ht="20.25">
      <c r="Y52" s="106"/>
    </row>
  </sheetData>
  <sheetProtection/>
  <mergeCells count="15">
    <mergeCell ref="D46:G46"/>
    <mergeCell ref="C29:C34"/>
    <mergeCell ref="B1:Y1"/>
    <mergeCell ref="B2:G2"/>
    <mergeCell ref="C5:C10"/>
    <mergeCell ref="B9:B10"/>
    <mergeCell ref="C13:C18"/>
    <mergeCell ref="J45:Y45"/>
    <mergeCell ref="B17:B18"/>
    <mergeCell ref="B25:B26"/>
    <mergeCell ref="V5:V44"/>
    <mergeCell ref="B33:B34"/>
    <mergeCell ref="C37:C42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zoomScale="60" zoomScaleNormal="60" zoomScalePageLayoutView="0" workbookViewId="0" topLeftCell="A31">
      <selection activeCell="M31" sqref="M31:O31"/>
    </sheetView>
  </sheetViews>
  <sheetFormatPr defaultColWidth="9.00390625" defaultRowHeight="16.5"/>
  <cols>
    <col min="1" max="1" width="1.875" style="69" customWidth="1"/>
    <col min="2" max="2" width="4.875" style="99" customWidth="1"/>
    <col min="3" max="3" width="0" style="69" hidden="1" customWidth="1"/>
    <col min="4" max="4" width="18.625" style="69" customWidth="1"/>
    <col min="5" max="5" width="5.625" style="100" customWidth="1"/>
    <col min="6" max="6" width="9.625" style="69" customWidth="1"/>
    <col min="7" max="7" width="18.625" style="69" customWidth="1"/>
    <col min="8" max="8" width="5.625" style="100" customWidth="1"/>
    <col min="9" max="9" width="9.625" style="69" customWidth="1"/>
    <col min="10" max="10" width="18.625" style="69" customWidth="1"/>
    <col min="11" max="11" width="5.625" style="100" customWidth="1"/>
    <col min="12" max="12" width="9.625" style="69" customWidth="1"/>
    <col min="13" max="13" width="18.625" style="69" customWidth="1"/>
    <col min="14" max="14" width="5.625" style="100" customWidth="1"/>
    <col min="15" max="15" width="9.625" style="69" customWidth="1"/>
    <col min="16" max="16" width="18.625" style="69" customWidth="1"/>
    <col min="17" max="17" width="5.625" style="100" customWidth="1"/>
    <col min="18" max="18" width="9.625" style="69" customWidth="1"/>
    <col min="19" max="19" width="18.625" style="69" customWidth="1"/>
    <col min="20" max="20" width="5.625" style="100" customWidth="1"/>
    <col min="21" max="21" width="9.625" style="69" customWidth="1"/>
    <col min="22" max="22" width="12.125" style="370" customWidth="1"/>
    <col min="23" max="23" width="11.75390625" style="104" customWidth="1"/>
    <col min="24" max="24" width="11.25390625" style="105" customWidth="1"/>
    <col min="25" max="25" width="6.625" style="107" customWidth="1"/>
    <col min="26" max="26" width="6.625" style="69" customWidth="1"/>
    <col min="27" max="27" width="6.00390625" style="56" hidden="1" customWidth="1"/>
    <col min="28" max="28" width="5.50390625" style="57" hidden="1" customWidth="1"/>
    <col min="29" max="29" width="7.75390625" style="56" hidden="1" customWidth="1"/>
    <col min="30" max="30" width="8.00390625" style="56" hidden="1" customWidth="1"/>
    <col min="31" max="31" width="7.875" style="56" hidden="1" customWidth="1"/>
    <col min="32" max="32" width="7.50390625" style="56" hidden="1" customWidth="1"/>
    <col min="33" max="16384" width="9.00390625" style="69" customWidth="1"/>
  </cols>
  <sheetData>
    <row r="1" spans="2:28" s="45" customFormat="1" ht="38.25">
      <c r="B1" s="444" t="s">
        <v>348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"/>
      <c r="AB1" s="46"/>
    </row>
    <row r="2" spans="2:28" s="45" customFormat="1" ht="13.5" customHeight="1">
      <c r="B2" s="445"/>
      <c r="C2" s="446"/>
      <c r="D2" s="446"/>
      <c r="E2" s="446"/>
      <c r="F2" s="446"/>
      <c r="G2" s="446"/>
      <c r="H2" s="47"/>
      <c r="I2" s="44"/>
      <c r="J2" s="44"/>
      <c r="K2" s="47"/>
      <c r="L2" s="44"/>
      <c r="M2" s="44"/>
      <c r="N2" s="47"/>
      <c r="O2" s="44"/>
      <c r="P2" s="44"/>
      <c r="Q2" s="47"/>
      <c r="R2" s="44"/>
      <c r="S2" s="44"/>
      <c r="T2" s="47"/>
      <c r="U2" s="44"/>
      <c r="V2" s="368"/>
      <c r="W2" s="48"/>
      <c r="X2" s="49"/>
      <c r="Y2" s="48"/>
      <c r="Z2" s="44"/>
      <c r="AB2" s="46"/>
    </row>
    <row r="3" spans="2:28" s="56" customFormat="1" ht="32.25" customHeight="1" thickBot="1">
      <c r="B3" s="109" t="s">
        <v>44</v>
      </c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45"/>
      <c r="T3" s="51"/>
      <c r="U3" s="51"/>
      <c r="V3" s="369"/>
      <c r="W3" s="52"/>
      <c r="X3" s="53"/>
      <c r="Y3" s="54"/>
      <c r="Z3" s="55"/>
      <c r="AB3" s="57"/>
    </row>
    <row r="4" spans="2:32" s="62" customFormat="1" ht="43.5">
      <c r="B4" s="251" t="s">
        <v>0</v>
      </c>
      <c r="C4" s="252" t="s">
        <v>1</v>
      </c>
      <c r="D4" s="253" t="s">
        <v>2</v>
      </c>
      <c r="E4" s="254" t="s">
        <v>42</v>
      </c>
      <c r="F4" s="253"/>
      <c r="G4" s="253" t="s">
        <v>3</v>
      </c>
      <c r="H4" s="254" t="s">
        <v>42</v>
      </c>
      <c r="I4" s="253"/>
      <c r="J4" s="253" t="s">
        <v>4</v>
      </c>
      <c r="K4" s="254" t="s">
        <v>42</v>
      </c>
      <c r="L4" s="281"/>
      <c r="M4" s="253" t="s">
        <v>4</v>
      </c>
      <c r="N4" s="254" t="s">
        <v>42</v>
      </c>
      <c r="O4" s="253"/>
      <c r="P4" s="253" t="s">
        <v>4</v>
      </c>
      <c r="Q4" s="254" t="s">
        <v>42</v>
      </c>
      <c r="R4" s="253"/>
      <c r="S4" s="255" t="s">
        <v>5</v>
      </c>
      <c r="T4" s="254" t="s">
        <v>42</v>
      </c>
      <c r="U4" s="253"/>
      <c r="V4" s="367" t="s">
        <v>333</v>
      </c>
      <c r="W4" s="256" t="s">
        <v>6</v>
      </c>
      <c r="X4" s="257" t="s">
        <v>13</v>
      </c>
      <c r="Y4" s="258" t="s">
        <v>14</v>
      </c>
      <c r="Z4" s="58"/>
      <c r="AA4" s="59"/>
      <c r="AB4" s="60"/>
      <c r="AC4" s="61"/>
      <c r="AD4" s="61"/>
      <c r="AE4" s="61"/>
      <c r="AF4" s="61"/>
    </row>
    <row r="5" spans="2:32" s="65" customFormat="1" ht="64.5" customHeight="1">
      <c r="B5" s="259">
        <v>5</v>
      </c>
      <c r="C5" s="436"/>
      <c r="D5" s="135" t="str">
        <f>'109.5月菜單'!A21</f>
        <v>香Q米飯</v>
      </c>
      <c r="E5" s="135" t="s">
        <v>15</v>
      </c>
      <c r="F5" s="114" t="s">
        <v>16</v>
      </c>
      <c r="G5" s="135" t="str">
        <f>'109.5月菜單'!A22</f>
        <v>黃金雞翅(炸)</v>
      </c>
      <c r="H5" s="135" t="s">
        <v>39</v>
      </c>
      <c r="I5" s="114" t="s">
        <v>16</v>
      </c>
      <c r="J5" s="135" t="str">
        <f>'109.5月菜單'!A23</f>
        <v>醬汁海結蛋</v>
      </c>
      <c r="K5" s="135" t="s">
        <v>136</v>
      </c>
      <c r="L5" s="114" t="s">
        <v>16</v>
      </c>
      <c r="M5" s="135" t="str">
        <f>'109.5月菜單'!A24</f>
        <v>  蔥花捲(冷) </v>
      </c>
      <c r="N5" s="135" t="s">
        <v>161</v>
      </c>
      <c r="O5" s="114" t="s">
        <v>16</v>
      </c>
      <c r="P5" s="135" t="str">
        <f>'109.5月菜單'!A25</f>
        <v>淺色蔬菜</v>
      </c>
      <c r="Q5" s="135" t="s">
        <v>18</v>
      </c>
      <c r="R5" s="114" t="s">
        <v>16</v>
      </c>
      <c r="S5" s="135" t="str">
        <f>'109.5月菜單'!A26</f>
        <v>日式味噌湯</v>
      </c>
      <c r="T5" s="130" t="s">
        <v>17</v>
      </c>
      <c r="U5" s="114" t="s">
        <v>16</v>
      </c>
      <c r="V5" s="438" t="s">
        <v>334</v>
      </c>
      <c r="W5" s="355" t="s">
        <v>7</v>
      </c>
      <c r="X5" s="64" t="s">
        <v>223</v>
      </c>
      <c r="Y5" s="289">
        <v>6.5</v>
      </c>
      <c r="Z5" s="56"/>
      <c r="AA5" s="56"/>
      <c r="AB5" s="57"/>
      <c r="AC5" s="56" t="s">
        <v>20</v>
      </c>
      <c r="AD5" s="56" t="s">
        <v>21</v>
      </c>
      <c r="AE5" s="56" t="s">
        <v>22</v>
      </c>
      <c r="AF5" s="56" t="s">
        <v>23</v>
      </c>
    </row>
    <row r="6" spans="2:32" ht="27.75" customHeight="1">
      <c r="B6" s="261" t="s">
        <v>8</v>
      </c>
      <c r="C6" s="436"/>
      <c r="D6" s="142" t="s">
        <v>68</v>
      </c>
      <c r="E6" s="142"/>
      <c r="F6" s="142">
        <v>110</v>
      </c>
      <c r="G6" s="142" t="s">
        <v>262</v>
      </c>
      <c r="H6" s="142"/>
      <c r="I6" s="142">
        <v>60</v>
      </c>
      <c r="J6" s="142" t="s">
        <v>176</v>
      </c>
      <c r="K6" s="146"/>
      <c r="L6" s="142">
        <v>55</v>
      </c>
      <c r="M6" s="142" t="s">
        <v>160</v>
      </c>
      <c r="N6" s="142" t="s">
        <v>139</v>
      </c>
      <c r="O6" s="142">
        <v>30</v>
      </c>
      <c r="P6" s="142" t="s">
        <v>81</v>
      </c>
      <c r="Q6" s="142"/>
      <c r="R6" s="142">
        <v>100</v>
      </c>
      <c r="S6" s="153" t="s">
        <v>109</v>
      </c>
      <c r="T6" s="168"/>
      <c r="U6" s="152">
        <v>7</v>
      </c>
      <c r="V6" s="439"/>
      <c r="W6" s="66" t="s">
        <v>278</v>
      </c>
      <c r="X6" s="67" t="s">
        <v>225</v>
      </c>
      <c r="Y6" s="290">
        <v>2.5</v>
      </c>
      <c r="Z6" s="55"/>
      <c r="AA6" s="68" t="s">
        <v>25</v>
      </c>
      <c r="AB6" s="57">
        <v>6</v>
      </c>
      <c r="AC6" s="57">
        <f>AB6*2</f>
        <v>12</v>
      </c>
      <c r="AD6" s="57"/>
      <c r="AE6" s="57">
        <f>AB6*15</f>
        <v>90</v>
      </c>
      <c r="AF6" s="57">
        <f>AC6*4+AE6*4</f>
        <v>408</v>
      </c>
    </row>
    <row r="7" spans="2:32" ht="27.75" customHeight="1">
      <c r="B7" s="261">
        <v>11</v>
      </c>
      <c r="C7" s="436"/>
      <c r="D7" s="142"/>
      <c r="E7" s="142"/>
      <c r="F7" s="142"/>
      <c r="G7" s="142" t="s">
        <v>172</v>
      </c>
      <c r="H7" s="142"/>
      <c r="I7" s="142"/>
      <c r="J7" s="145" t="s">
        <v>263</v>
      </c>
      <c r="K7" s="140"/>
      <c r="L7" s="149">
        <v>20</v>
      </c>
      <c r="M7" s="142"/>
      <c r="N7" s="142"/>
      <c r="O7" s="142"/>
      <c r="P7" s="142"/>
      <c r="Q7" s="142"/>
      <c r="R7" s="142"/>
      <c r="S7" s="147" t="s">
        <v>66</v>
      </c>
      <c r="T7" s="148"/>
      <c r="U7" s="146">
        <v>5</v>
      </c>
      <c r="V7" s="439"/>
      <c r="W7" s="70" t="s">
        <v>9</v>
      </c>
      <c r="X7" s="71" t="s">
        <v>227</v>
      </c>
      <c r="Y7" s="290">
        <v>1.6</v>
      </c>
      <c r="Z7" s="56"/>
      <c r="AA7" s="72" t="s">
        <v>27</v>
      </c>
      <c r="AB7" s="57">
        <v>2</v>
      </c>
      <c r="AC7" s="73">
        <f>AB7*7</f>
        <v>14</v>
      </c>
      <c r="AD7" s="57">
        <f>AB7*5</f>
        <v>10</v>
      </c>
      <c r="AE7" s="57" t="s">
        <v>28</v>
      </c>
      <c r="AF7" s="74">
        <f>AC7*4+AD7*9</f>
        <v>146</v>
      </c>
    </row>
    <row r="8" spans="2:32" ht="27.75" customHeight="1">
      <c r="B8" s="261" t="s">
        <v>10</v>
      </c>
      <c r="C8" s="436"/>
      <c r="D8" s="142"/>
      <c r="E8" s="142"/>
      <c r="F8" s="142"/>
      <c r="G8" s="147"/>
      <c r="H8" s="119"/>
      <c r="I8" s="147"/>
      <c r="J8" s="142"/>
      <c r="K8" s="142"/>
      <c r="L8" s="142"/>
      <c r="M8" s="19"/>
      <c r="N8" s="75"/>
      <c r="O8" s="19"/>
      <c r="P8" s="115"/>
      <c r="Q8" s="117"/>
      <c r="R8" s="115"/>
      <c r="S8" s="146" t="s">
        <v>116</v>
      </c>
      <c r="T8" s="146"/>
      <c r="U8" s="146">
        <v>30</v>
      </c>
      <c r="V8" s="439"/>
      <c r="W8" s="66" t="s">
        <v>277</v>
      </c>
      <c r="X8" s="71" t="s">
        <v>229</v>
      </c>
      <c r="Y8" s="290">
        <v>2.7</v>
      </c>
      <c r="Z8" s="55"/>
      <c r="AA8" s="56" t="s">
        <v>30</v>
      </c>
      <c r="AB8" s="57">
        <v>1.5</v>
      </c>
      <c r="AC8" s="57">
        <f>AB8*1</f>
        <v>1.5</v>
      </c>
      <c r="AD8" s="57" t="s">
        <v>28</v>
      </c>
      <c r="AE8" s="57">
        <f>AB8*5</f>
        <v>7.5</v>
      </c>
      <c r="AF8" s="57">
        <f>AC8*4+AE8*4</f>
        <v>36</v>
      </c>
    </row>
    <row r="9" spans="2:32" ht="27.75" customHeight="1">
      <c r="B9" s="434" t="s">
        <v>36</v>
      </c>
      <c r="C9" s="436"/>
      <c r="D9" s="142"/>
      <c r="E9" s="142"/>
      <c r="F9" s="142"/>
      <c r="G9" s="154"/>
      <c r="H9" s="143"/>
      <c r="I9" s="142"/>
      <c r="J9" s="142"/>
      <c r="K9" s="142"/>
      <c r="L9" s="142"/>
      <c r="M9" s="18"/>
      <c r="N9" s="75"/>
      <c r="O9" s="18"/>
      <c r="P9" s="115"/>
      <c r="Q9" s="117"/>
      <c r="R9" s="115"/>
      <c r="S9" s="153" t="s">
        <v>85</v>
      </c>
      <c r="T9" s="168"/>
      <c r="U9" s="152">
        <v>0.1</v>
      </c>
      <c r="V9" s="439"/>
      <c r="W9" s="70" t="s">
        <v>11</v>
      </c>
      <c r="X9" s="71" t="s">
        <v>231</v>
      </c>
      <c r="Y9" s="290">
        <v>0</v>
      </c>
      <c r="Z9" s="56"/>
      <c r="AA9" s="56" t="s">
        <v>33</v>
      </c>
      <c r="AB9" s="57">
        <v>2.5</v>
      </c>
      <c r="AC9" s="57"/>
      <c r="AD9" s="57">
        <f>AB9*5</f>
        <v>12.5</v>
      </c>
      <c r="AE9" s="57" t="s">
        <v>28</v>
      </c>
      <c r="AF9" s="57">
        <f>AD9*9</f>
        <v>112.5</v>
      </c>
    </row>
    <row r="10" spans="2:31" ht="27.75" customHeight="1">
      <c r="B10" s="434"/>
      <c r="C10" s="436"/>
      <c r="D10" s="19"/>
      <c r="E10" s="19"/>
      <c r="F10" s="19"/>
      <c r="G10" s="17"/>
      <c r="H10" s="26"/>
      <c r="I10" s="17"/>
      <c r="J10" s="142"/>
      <c r="K10" s="142"/>
      <c r="L10" s="142"/>
      <c r="M10" s="178"/>
      <c r="N10" s="232"/>
      <c r="O10" s="146"/>
      <c r="P10" s="211"/>
      <c r="Q10" s="212"/>
      <c r="R10" s="213"/>
      <c r="S10" s="154"/>
      <c r="T10" s="168"/>
      <c r="U10" s="152"/>
      <c r="V10" s="439"/>
      <c r="W10" s="66" t="s">
        <v>246</v>
      </c>
      <c r="X10" s="108" t="s">
        <v>233</v>
      </c>
      <c r="Y10" s="291">
        <v>0</v>
      </c>
      <c r="Z10" s="55"/>
      <c r="AA10" s="56" t="s">
        <v>34</v>
      </c>
      <c r="AE10" s="56">
        <f>AB10*15</f>
        <v>0</v>
      </c>
    </row>
    <row r="11" spans="2:32" ht="27.75" customHeight="1">
      <c r="B11" s="263" t="s">
        <v>35</v>
      </c>
      <c r="C11" s="77"/>
      <c r="D11" s="19"/>
      <c r="E11" s="75"/>
      <c r="F11" s="19"/>
      <c r="G11" s="17"/>
      <c r="H11" s="26"/>
      <c r="I11" s="17"/>
      <c r="J11" s="142"/>
      <c r="K11" s="142"/>
      <c r="L11" s="142"/>
      <c r="M11" s="18"/>
      <c r="N11" s="75"/>
      <c r="O11" s="18"/>
      <c r="P11" s="115"/>
      <c r="Q11" s="115"/>
      <c r="R11" s="115"/>
      <c r="S11" s="156"/>
      <c r="T11" s="206"/>
      <c r="U11" s="120"/>
      <c r="V11" s="439"/>
      <c r="W11" s="70" t="s">
        <v>12</v>
      </c>
      <c r="X11" s="78"/>
      <c r="Y11" s="290"/>
      <c r="Z11" s="56"/>
      <c r="AC11" s="56">
        <f>SUM(AC6:AC10)</f>
        <v>27.5</v>
      </c>
      <c r="AD11" s="56">
        <f>SUM(AD6:AD10)</f>
        <v>22.5</v>
      </c>
      <c r="AE11" s="56">
        <f>SUM(AE6:AE10)</f>
        <v>97.5</v>
      </c>
      <c r="AF11" s="56">
        <f>AC11*4+AD11*9+AE11*4</f>
        <v>702.5</v>
      </c>
    </row>
    <row r="12" spans="2:31" ht="27.75" customHeight="1">
      <c r="B12" s="269"/>
      <c r="C12" s="79"/>
      <c r="D12" s="75"/>
      <c r="E12" s="75"/>
      <c r="F12" s="18"/>
      <c r="G12" s="18"/>
      <c r="H12" s="19"/>
      <c r="I12" s="18"/>
      <c r="J12" s="18"/>
      <c r="K12" s="75"/>
      <c r="L12" s="18"/>
      <c r="M12" s="18"/>
      <c r="N12" s="75"/>
      <c r="O12" s="18"/>
      <c r="P12" s="18"/>
      <c r="Q12" s="75"/>
      <c r="R12" s="18"/>
      <c r="S12" s="156"/>
      <c r="T12" s="160"/>
      <c r="U12" s="120"/>
      <c r="V12" s="439"/>
      <c r="W12" s="66" t="s">
        <v>242</v>
      </c>
      <c r="X12" s="83"/>
      <c r="Y12" s="291"/>
      <c r="Z12" s="55"/>
      <c r="AC12" s="80">
        <f>AC11*4/AF11</f>
        <v>0.15658362989323843</v>
      </c>
      <c r="AD12" s="80">
        <f>AD11*9/AF11</f>
        <v>0.28825622775800713</v>
      </c>
      <c r="AE12" s="80">
        <f>AE11*4/AF11</f>
        <v>0.5551601423487544</v>
      </c>
    </row>
    <row r="13" spans="2:32" s="65" customFormat="1" ht="27.75" customHeight="1">
      <c r="B13" s="259">
        <v>5</v>
      </c>
      <c r="C13" s="436"/>
      <c r="D13" s="135" t="str">
        <f>'109.5月菜單'!E21</f>
        <v>地瓜小米飯</v>
      </c>
      <c r="E13" s="135" t="s">
        <v>15</v>
      </c>
      <c r="F13" s="135"/>
      <c r="G13" s="135" t="str">
        <f>'109.5月菜單'!E22</f>
        <v>回鍋肉絲(豆)</v>
      </c>
      <c r="H13" s="135" t="s">
        <v>110</v>
      </c>
      <c r="I13" s="135"/>
      <c r="J13" s="135" t="str">
        <f>'109.5月菜單'!E23</f>
        <v>滿香香腸(加)</v>
      </c>
      <c r="K13" s="135" t="s">
        <v>150</v>
      </c>
      <c r="L13" s="135"/>
      <c r="M13" s="135" t="str">
        <f>'109.5月菜單'!E24</f>
        <v>奶香洋芋燒</v>
      </c>
      <c r="N13" s="135" t="s">
        <v>17</v>
      </c>
      <c r="O13" s="135"/>
      <c r="P13" s="135" t="str">
        <f>'109.5月菜單'!E25</f>
        <v>深色蔬菜</v>
      </c>
      <c r="Q13" s="130" t="s">
        <v>48</v>
      </c>
      <c r="R13" s="135"/>
      <c r="S13" s="135" t="str">
        <f>'109.5月菜單'!E26</f>
        <v>細粉鮮蔬湯</v>
      </c>
      <c r="T13" s="159" t="s">
        <v>17</v>
      </c>
      <c r="U13" s="135"/>
      <c r="V13" s="439"/>
      <c r="W13" s="63" t="s">
        <v>7</v>
      </c>
      <c r="X13" s="64" t="s">
        <v>223</v>
      </c>
      <c r="Y13" s="356">
        <v>6.7</v>
      </c>
      <c r="Z13" s="56"/>
      <c r="AA13" s="56"/>
      <c r="AB13" s="57"/>
      <c r="AC13" s="56" t="s">
        <v>20</v>
      </c>
      <c r="AD13" s="56" t="s">
        <v>21</v>
      </c>
      <c r="AE13" s="56" t="s">
        <v>22</v>
      </c>
      <c r="AF13" s="56" t="s">
        <v>23</v>
      </c>
    </row>
    <row r="14" spans="2:32" ht="27.75" customHeight="1">
      <c r="B14" s="261" t="s">
        <v>8</v>
      </c>
      <c r="C14" s="436"/>
      <c r="D14" s="142" t="s">
        <v>68</v>
      </c>
      <c r="E14" s="142"/>
      <c r="F14" s="142">
        <v>74</v>
      </c>
      <c r="G14" s="142" t="s">
        <v>127</v>
      </c>
      <c r="H14" s="142"/>
      <c r="I14" s="142">
        <v>50</v>
      </c>
      <c r="J14" s="142" t="s">
        <v>149</v>
      </c>
      <c r="K14" s="142" t="s">
        <v>61</v>
      </c>
      <c r="L14" s="142">
        <v>40</v>
      </c>
      <c r="M14" s="142" t="s">
        <v>80</v>
      </c>
      <c r="N14" s="142"/>
      <c r="O14" s="142">
        <v>45</v>
      </c>
      <c r="P14" s="142" t="s">
        <v>70</v>
      </c>
      <c r="Q14" s="142"/>
      <c r="R14" s="142">
        <v>100</v>
      </c>
      <c r="S14" s="142" t="s">
        <v>54</v>
      </c>
      <c r="T14" s="142"/>
      <c r="U14" s="18">
        <v>3</v>
      </c>
      <c r="V14" s="439"/>
      <c r="W14" s="66" t="s">
        <v>236</v>
      </c>
      <c r="X14" s="67" t="s">
        <v>225</v>
      </c>
      <c r="Y14" s="357">
        <v>2.7</v>
      </c>
      <c r="Z14" s="55"/>
      <c r="AA14" s="68" t="s">
        <v>25</v>
      </c>
      <c r="AB14" s="57">
        <v>6.2</v>
      </c>
      <c r="AC14" s="57">
        <f>AB14*2</f>
        <v>12.4</v>
      </c>
      <c r="AD14" s="57"/>
      <c r="AE14" s="57">
        <f>AB14*15</f>
        <v>93</v>
      </c>
      <c r="AF14" s="57">
        <f>AC14*4+AE14*4</f>
        <v>421.6</v>
      </c>
    </row>
    <row r="15" spans="2:32" ht="27.75" customHeight="1">
      <c r="B15" s="261">
        <v>12</v>
      </c>
      <c r="C15" s="436"/>
      <c r="D15" s="142" t="s">
        <v>98</v>
      </c>
      <c r="E15" s="142"/>
      <c r="F15" s="142">
        <v>20</v>
      </c>
      <c r="G15" s="142" t="s">
        <v>138</v>
      </c>
      <c r="H15" s="142" t="s">
        <v>63</v>
      </c>
      <c r="I15" s="142">
        <v>15</v>
      </c>
      <c r="J15" s="18"/>
      <c r="K15" s="75"/>
      <c r="L15" s="18"/>
      <c r="M15" s="142" t="s">
        <v>66</v>
      </c>
      <c r="N15" s="143"/>
      <c r="O15" s="142">
        <v>10</v>
      </c>
      <c r="P15" s="142"/>
      <c r="Q15" s="142"/>
      <c r="R15" s="142"/>
      <c r="S15" s="146" t="s">
        <v>114</v>
      </c>
      <c r="T15" s="148"/>
      <c r="U15" s="137">
        <v>3</v>
      </c>
      <c r="V15" s="439"/>
      <c r="W15" s="70" t="s">
        <v>9</v>
      </c>
      <c r="X15" s="71" t="s">
        <v>227</v>
      </c>
      <c r="Y15" s="357">
        <v>1.5</v>
      </c>
      <c r="Z15" s="56"/>
      <c r="AA15" s="72" t="s">
        <v>27</v>
      </c>
      <c r="AB15" s="57">
        <v>2</v>
      </c>
      <c r="AC15" s="73">
        <f>AB15*7</f>
        <v>14</v>
      </c>
      <c r="AD15" s="57">
        <f>AB15*5</f>
        <v>10</v>
      </c>
      <c r="AE15" s="57" t="s">
        <v>28</v>
      </c>
      <c r="AF15" s="74">
        <f>AC15*4+AD15*9</f>
        <v>146</v>
      </c>
    </row>
    <row r="16" spans="2:32" ht="27.75" customHeight="1">
      <c r="B16" s="261" t="s">
        <v>10</v>
      </c>
      <c r="C16" s="436"/>
      <c r="D16" s="142" t="s">
        <v>101</v>
      </c>
      <c r="E16" s="143"/>
      <c r="F16" s="142">
        <v>36</v>
      </c>
      <c r="G16" s="154"/>
      <c r="H16" s="142"/>
      <c r="I16" s="142"/>
      <c r="J16" s="142"/>
      <c r="K16" s="143"/>
      <c r="L16" s="142"/>
      <c r="M16" s="147" t="s">
        <v>112</v>
      </c>
      <c r="N16" s="119"/>
      <c r="O16" s="147">
        <v>5</v>
      </c>
      <c r="P16" s="146"/>
      <c r="Q16" s="146"/>
      <c r="R16" s="146"/>
      <c r="S16" s="147" t="s">
        <v>113</v>
      </c>
      <c r="T16" s="171"/>
      <c r="U16" s="221">
        <v>10</v>
      </c>
      <c r="V16" s="439"/>
      <c r="W16" s="66" t="s">
        <v>228</v>
      </c>
      <c r="X16" s="71" t="s">
        <v>229</v>
      </c>
      <c r="Y16" s="357">
        <v>2.5</v>
      </c>
      <c r="Z16" s="55"/>
      <c r="AA16" s="56" t="s">
        <v>30</v>
      </c>
      <c r="AB16" s="57">
        <v>1.7</v>
      </c>
      <c r="AC16" s="57">
        <f>AB16*1</f>
        <v>1.7</v>
      </c>
      <c r="AD16" s="57" t="s">
        <v>28</v>
      </c>
      <c r="AE16" s="57">
        <f>AB16*5</f>
        <v>8.5</v>
      </c>
      <c r="AF16" s="57">
        <f>AC16*4+AE16*4</f>
        <v>40.8</v>
      </c>
    </row>
    <row r="17" spans="2:32" ht="27.75" customHeight="1">
      <c r="B17" s="434" t="s">
        <v>38</v>
      </c>
      <c r="C17" s="436"/>
      <c r="D17" s="143"/>
      <c r="E17" s="143"/>
      <c r="F17" s="142"/>
      <c r="G17" s="162"/>
      <c r="H17" s="75"/>
      <c r="I17" s="18"/>
      <c r="J17" s="142"/>
      <c r="K17" s="143"/>
      <c r="L17" s="142"/>
      <c r="M17" s="147" t="s">
        <v>264</v>
      </c>
      <c r="N17" s="147"/>
      <c r="O17" s="147">
        <v>10</v>
      </c>
      <c r="P17" s="146"/>
      <c r="Q17" s="146"/>
      <c r="R17" s="146"/>
      <c r="S17" s="146" t="s">
        <v>117</v>
      </c>
      <c r="T17" s="18"/>
      <c r="U17" s="17">
        <v>5</v>
      </c>
      <c r="V17" s="439"/>
      <c r="W17" s="70" t="s">
        <v>11</v>
      </c>
      <c r="X17" s="71" t="s">
        <v>231</v>
      </c>
      <c r="Y17" s="357">
        <v>0</v>
      </c>
      <c r="Z17" s="56"/>
      <c r="AA17" s="56" t="s">
        <v>33</v>
      </c>
      <c r="AB17" s="57">
        <v>2.5</v>
      </c>
      <c r="AC17" s="57"/>
      <c r="AD17" s="57">
        <f>AB17*5</f>
        <v>12.5</v>
      </c>
      <c r="AE17" s="57" t="s">
        <v>28</v>
      </c>
      <c r="AF17" s="57">
        <f>AD17*9</f>
        <v>112.5</v>
      </c>
    </row>
    <row r="18" spans="2:31" ht="27.75" customHeight="1">
      <c r="B18" s="434"/>
      <c r="C18" s="436"/>
      <c r="D18" s="143"/>
      <c r="E18" s="143"/>
      <c r="F18" s="142"/>
      <c r="G18" s="145"/>
      <c r="H18" s="140"/>
      <c r="I18" s="149"/>
      <c r="J18" s="142"/>
      <c r="K18" s="143"/>
      <c r="L18" s="142"/>
      <c r="M18" s="147"/>
      <c r="N18" s="147"/>
      <c r="O18" s="147"/>
      <c r="P18" s="146"/>
      <c r="Q18" s="142"/>
      <c r="R18" s="146"/>
      <c r="S18" s="16"/>
      <c r="T18" s="18"/>
      <c r="U18" s="17"/>
      <c r="V18" s="439"/>
      <c r="W18" s="66" t="s">
        <v>351</v>
      </c>
      <c r="X18" s="108" t="s">
        <v>233</v>
      </c>
      <c r="Y18" s="357">
        <v>0</v>
      </c>
      <c r="Z18" s="55"/>
      <c r="AA18" s="56" t="s">
        <v>34</v>
      </c>
      <c r="AB18" s="57">
        <v>1</v>
      </c>
      <c r="AE18" s="56">
        <f>AB18*15</f>
        <v>15</v>
      </c>
    </row>
    <row r="19" spans="2:32" ht="27.75" customHeight="1">
      <c r="B19" s="263" t="s">
        <v>35</v>
      </c>
      <c r="C19" s="77"/>
      <c r="D19" s="143"/>
      <c r="E19" s="143"/>
      <c r="F19" s="142"/>
      <c r="G19" s="142"/>
      <c r="H19" s="143"/>
      <c r="I19" s="142"/>
      <c r="J19" s="146"/>
      <c r="K19" s="146"/>
      <c r="L19" s="146"/>
      <c r="M19" s="154"/>
      <c r="N19" s="154"/>
      <c r="O19" s="154"/>
      <c r="P19" s="142"/>
      <c r="Q19" s="143"/>
      <c r="R19" s="142"/>
      <c r="S19" s="142"/>
      <c r="T19" s="142"/>
      <c r="U19" s="142"/>
      <c r="V19" s="439"/>
      <c r="W19" s="70" t="s">
        <v>12</v>
      </c>
      <c r="X19" s="78"/>
      <c r="Y19" s="357"/>
      <c r="Z19" s="56"/>
      <c r="AC19" s="56">
        <f>SUM(AC14:AC18)</f>
        <v>28.099999999999998</v>
      </c>
      <c r="AD19" s="56">
        <f>SUM(AD14:AD18)</f>
        <v>22.5</v>
      </c>
      <c r="AE19" s="56">
        <f>SUM(AE14:AE18)</f>
        <v>116.5</v>
      </c>
      <c r="AF19" s="56">
        <f>AC19*4+AD19*9+AE19*4</f>
        <v>780.9</v>
      </c>
    </row>
    <row r="20" spans="2:31" ht="27.75" customHeight="1">
      <c r="B20" s="269"/>
      <c r="C20" s="79"/>
      <c r="D20" s="75"/>
      <c r="E20" s="75"/>
      <c r="F20" s="18"/>
      <c r="G20" s="18"/>
      <c r="H20" s="75"/>
      <c r="I20" s="18"/>
      <c r="J20" s="18"/>
      <c r="K20" s="75"/>
      <c r="L20" s="18"/>
      <c r="M20" s="154"/>
      <c r="N20" s="119"/>
      <c r="O20" s="147"/>
      <c r="P20" s="173"/>
      <c r="Q20" s="133"/>
      <c r="R20" s="174"/>
      <c r="S20" s="18"/>
      <c r="T20" s="75"/>
      <c r="U20" s="18"/>
      <c r="V20" s="439"/>
      <c r="W20" s="66" t="s">
        <v>352</v>
      </c>
      <c r="X20" s="83"/>
      <c r="Y20" s="357"/>
      <c r="Z20" s="55"/>
      <c r="AC20" s="80">
        <f>AC19*4/AF19</f>
        <v>0.14393648354462799</v>
      </c>
      <c r="AD20" s="80">
        <f>AD19*9/AF19</f>
        <v>0.25931617364579335</v>
      </c>
      <c r="AE20" s="80">
        <f>AE19*4/AF19</f>
        <v>0.5967473428095788</v>
      </c>
    </row>
    <row r="21" spans="2:32" s="65" customFormat="1" ht="27.75" customHeight="1">
      <c r="B21" s="270">
        <v>5</v>
      </c>
      <c r="C21" s="436"/>
      <c r="D21" s="135" t="str">
        <f>'109.5月菜單'!I21</f>
        <v>古早味炸醬麵</v>
      </c>
      <c r="E21" s="135" t="s">
        <v>17</v>
      </c>
      <c r="F21" s="175"/>
      <c r="G21" s="176" t="str">
        <f>'109.5月菜單'!I22</f>
        <v>金榜粽</v>
      </c>
      <c r="H21" s="337" t="s">
        <v>15</v>
      </c>
      <c r="I21" s="131"/>
      <c r="J21" s="135" t="str">
        <f>'109.5月菜單'!I23</f>
        <v>  包子(冷)</v>
      </c>
      <c r="K21" s="135" t="s">
        <v>15</v>
      </c>
      <c r="L21" s="135"/>
      <c r="M21" s="135" t="str">
        <f>'109.5月菜單'!I24</f>
        <v>精緻蛋糕</v>
      </c>
      <c r="N21" s="135" t="s">
        <v>353</v>
      </c>
      <c r="O21" s="135"/>
      <c r="P21" s="135" t="str">
        <f>'109.5月菜單'!I25</f>
        <v>淺色蔬菜</v>
      </c>
      <c r="Q21" s="159" t="s">
        <v>48</v>
      </c>
      <c r="R21" s="135"/>
      <c r="S21" s="175" t="str">
        <f>'109.5月菜單'!I26</f>
        <v>香筍龍骨湯</v>
      </c>
      <c r="T21" s="176" t="s">
        <v>52</v>
      </c>
      <c r="U21" s="131"/>
      <c r="V21" s="439"/>
      <c r="W21" s="63" t="s">
        <v>7</v>
      </c>
      <c r="X21" s="64" t="s">
        <v>223</v>
      </c>
      <c r="Y21" s="298">
        <v>7.3</v>
      </c>
      <c r="Z21" s="56"/>
      <c r="AA21" s="56"/>
      <c r="AB21" s="57"/>
      <c r="AC21" s="56" t="s">
        <v>20</v>
      </c>
      <c r="AD21" s="56" t="s">
        <v>21</v>
      </c>
      <c r="AE21" s="56" t="s">
        <v>22</v>
      </c>
      <c r="AF21" s="56" t="s">
        <v>23</v>
      </c>
    </row>
    <row r="22" spans="2:32" s="87" customFormat="1" ht="27.75" customHeight="1">
      <c r="B22" s="271" t="s">
        <v>8</v>
      </c>
      <c r="C22" s="436"/>
      <c r="D22" s="226" t="s">
        <v>83</v>
      </c>
      <c r="E22" s="225"/>
      <c r="F22" s="227">
        <v>140</v>
      </c>
      <c r="G22" s="146" t="s">
        <v>354</v>
      </c>
      <c r="H22" s="146"/>
      <c r="I22" s="146">
        <v>100</v>
      </c>
      <c r="J22" s="142" t="s">
        <v>355</v>
      </c>
      <c r="K22" s="142" t="s">
        <v>84</v>
      </c>
      <c r="L22" s="142">
        <v>30</v>
      </c>
      <c r="M22" s="142" t="s">
        <v>356</v>
      </c>
      <c r="N22" s="143"/>
      <c r="O22" s="142">
        <v>40</v>
      </c>
      <c r="P22" s="142" t="s">
        <v>81</v>
      </c>
      <c r="Q22" s="142"/>
      <c r="R22" s="142">
        <v>100</v>
      </c>
      <c r="S22" s="144" t="s">
        <v>100</v>
      </c>
      <c r="T22" s="142"/>
      <c r="U22" s="142">
        <v>35</v>
      </c>
      <c r="V22" s="439"/>
      <c r="W22" s="66" t="s">
        <v>358</v>
      </c>
      <c r="X22" s="67" t="s">
        <v>225</v>
      </c>
      <c r="Y22" s="290">
        <v>2</v>
      </c>
      <c r="Z22" s="84"/>
      <c r="AA22" s="85" t="s">
        <v>25</v>
      </c>
      <c r="AB22" s="86">
        <v>6.2</v>
      </c>
      <c r="AC22" s="86">
        <f>AB22*2</f>
        <v>12.4</v>
      </c>
      <c r="AD22" s="86"/>
      <c r="AE22" s="86">
        <f>AB22*15</f>
        <v>93</v>
      </c>
      <c r="AF22" s="86">
        <f>AC22*4+AE22*4</f>
        <v>421.6</v>
      </c>
    </row>
    <row r="23" spans="2:32" s="87" customFormat="1" ht="27.75" customHeight="1">
      <c r="B23" s="271">
        <v>13</v>
      </c>
      <c r="C23" s="436"/>
      <c r="D23" s="198" t="s">
        <v>79</v>
      </c>
      <c r="E23" s="17"/>
      <c r="F23" s="199">
        <v>10</v>
      </c>
      <c r="G23" s="145"/>
      <c r="H23" s="168"/>
      <c r="I23" s="152"/>
      <c r="J23" s="146"/>
      <c r="K23" s="146"/>
      <c r="L23" s="146"/>
      <c r="M23" s="142"/>
      <c r="N23" s="142"/>
      <c r="O23" s="142"/>
      <c r="P23" s="142"/>
      <c r="Q23" s="142"/>
      <c r="R23" s="142"/>
      <c r="S23" s="142" t="s">
        <v>106</v>
      </c>
      <c r="T23" s="142"/>
      <c r="U23" s="142">
        <v>2</v>
      </c>
      <c r="V23" s="439"/>
      <c r="W23" s="70" t="s">
        <v>9</v>
      </c>
      <c r="X23" s="71" t="s">
        <v>227</v>
      </c>
      <c r="Y23" s="290">
        <v>1.6</v>
      </c>
      <c r="Z23" s="88"/>
      <c r="AA23" s="89" t="s">
        <v>27</v>
      </c>
      <c r="AB23" s="86">
        <v>2.1</v>
      </c>
      <c r="AC23" s="90">
        <f>AB23*7</f>
        <v>14.700000000000001</v>
      </c>
      <c r="AD23" s="86">
        <f>AB23*5</f>
        <v>10.5</v>
      </c>
      <c r="AE23" s="86" t="s">
        <v>28</v>
      </c>
      <c r="AF23" s="91">
        <f>AC23*4+AD23*9</f>
        <v>153.3</v>
      </c>
    </row>
    <row r="24" spans="2:32" s="87" customFormat="1" ht="27.75" customHeight="1">
      <c r="B24" s="271" t="s">
        <v>10</v>
      </c>
      <c r="C24" s="436"/>
      <c r="D24" s="198" t="s">
        <v>75</v>
      </c>
      <c r="E24" s="26"/>
      <c r="F24" s="199">
        <v>20</v>
      </c>
      <c r="G24" s="146"/>
      <c r="H24" s="146"/>
      <c r="I24" s="146"/>
      <c r="J24" s="145"/>
      <c r="K24" s="16"/>
      <c r="L24" s="149"/>
      <c r="M24" s="18"/>
      <c r="N24" s="75"/>
      <c r="O24" s="18"/>
      <c r="P24" s="146"/>
      <c r="Q24" s="146"/>
      <c r="R24" s="146"/>
      <c r="S24" s="146"/>
      <c r="T24" s="146"/>
      <c r="U24" s="146"/>
      <c r="V24" s="439"/>
      <c r="W24" s="66" t="s">
        <v>220</v>
      </c>
      <c r="X24" s="71" t="s">
        <v>229</v>
      </c>
      <c r="Y24" s="290">
        <v>2.7</v>
      </c>
      <c r="Z24" s="84"/>
      <c r="AA24" s="92" t="s">
        <v>30</v>
      </c>
      <c r="AB24" s="86">
        <v>1.6</v>
      </c>
      <c r="AC24" s="86">
        <f>AB24*1</f>
        <v>1.6</v>
      </c>
      <c r="AD24" s="86" t="s">
        <v>28</v>
      </c>
      <c r="AE24" s="86">
        <f>AB24*5</f>
        <v>8</v>
      </c>
      <c r="AF24" s="86">
        <f>AC24*4+AE24*4</f>
        <v>38.4</v>
      </c>
    </row>
    <row r="25" spans="2:32" s="87" customFormat="1" ht="27.75" customHeight="1">
      <c r="B25" s="435" t="s">
        <v>40</v>
      </c>
      <c r="C25" s="436"/>
      <c r="D25" s="198" t="s">
        <v>74</v>
      </c>
      <c r="E25" s="26"/>
      <c r="F25" s="199">
        <v>10</v>
      </c>
      <c r="G25" s="146"/>
      <c r="H25" s="146"/>
      <c r="I25" s="146"/>
      <c r="J25" s="142"/>
      <c r="K25" s="146"/>
      <c r="L25" s="142"/>
      <c r="M25" s="147"/>
      <c r="N25" s="148"/>
      <c r="O25" s="146"/>
      <c r="P25" s="146"/>
      <c r="Q25" s="146"/>
      <c r="R25" s="146"/>
      <c r="S25" s="146"/>
      <c r="T25" s="146"/>
      <c r="U25" s="146"/>
      <c r="V25" s="439"/>
      <c r="W25" s="70" t="s">
        <v>11</v>
      </c>
      <c r="X25" s="71" t="s">
        <v>231</v>
      </c>
      <c r="Y25" s="290">
        <f>AB26</f>
        <v>0</v>
      </c>
      <c r="Z25" s="88"/>
      <c r="AA25" s="92" t="s">
        <v>33</v>
      </c>
      <c r="AB25" s="86">
        <v>2.5</v>
      </c>
      <c r="AC25" s="86"/>
      <c r="AD25" s="86">
        <f>AB25*5</f>
        <v>12.5</v>
      </c>
      <c r="AE25" s="86" t="s">
        <v>28</v>
      </c>
      <c r="AF25" s="86">
        <f>AD25*9</f>
        <v>112.5</v>
      </c>
    </row>
    <row r="26" spans="2:32" s="87" customFormat="1" ht="27.75" customHeight="1">
      <c r="B26" s="435"/>
      <c r="C26" s="436"/>
      <c r="D26" s="200" t="s">
        <v>66</v>
      </c>
      <c r="E26" s="75"/>
      <c r="F26" s="201">
        <v>5</v>
      </c>
      <c r="G26" s="209"/>
      <c r="H26" s="143"/>
      <c r="I26" s="142"/>
      <c r="J26" s="146"/>
      <c r="K26" s="146"/>
      <c r="L26" s="146"/>
      <c r="M26" s="142"/>
      <c r="N26" s="142"/>
      <c r="O26" s="142"/>
      <c r="P26" s="146"/>
      <c r="Q26" s="142"/>
      <c r="R26" s="146"/>
      <c r="S26" s="142"/>
      <c r="T26" s="142"/>
      <c r="U26" s="142"/>
      <c r="V26" s="439"/>
      <c r="W26" s="66" t="s">
        <v>357</v>
      </c>
      <c r="X26" s="108" t="s">
        <v>233</v>
      </c>
      <c r="Y26" s="290">
        <v>0</v>
      </c>
      <c r="Z26" s="84"/>
      <c r="AA26" s="92" t="s">
        <v>34</v>
      </c>
      <c r="AB26" s="86"/>
      <c r="AC26" s="92"/>
      <c r="AD26" s="92"/>
      <c r="AE26" s="92">
        <f>AB26*15</f>
        <v>0</v>
      </c>
      <c r="AF26" s="92"/>
    </row>
    <row r="27" spans="2:32" s="87" customFormat="1" ht="27.75" customHeight="1">
      <c r="B27" s="273" t="s">
        <v>35</v>
      </c>
      <c r="C27" s="93"/>
      <c r="D27" s="202"/>
      <c r="E27" s="142"/>
      <c r="F27" s="138"/>
      <c r="G27" s="18"/>
      <c r="H27" s="75"/>
      <c r="I27" s="18"/>
      <c r="J27" s="146"/>
      <c r="K27" s="146"/>
      <c r="L27" s="146"/>
      <c r="M27" s="161"/>
      <c r="N27" s="143"/>
      <c r="O27" s="142"/>
      <c r="P27" s="18"/>
      <c r="Q27" s="75"/>
      <c r="R27" s="18"/>
      <c r="S27" s="142"/>
      <c r="T27" s="143"/>
      <c r="U27" s="142"/>
      <c r="V27" s="439"/>
      <c r="W27" s="70" t="s">
        <v>12</v>
      </c>
      <c r="X27" s="78"/>
      <c r="Y27" s="290"/>
      <c r="Z27" s="88"/>
      <c r="AA27" s="92"/>
      <c r="AB27" s="86"/>
      <c r="AC27" s="92">
        <f>SUM(AC22:AC26)</f>
        <v>28.700000000000003</v>
      </c>
      <c r="AD27" s="92">
        <f>SUM(AD22:AD26)</f>
        <v>23</v>
      </c>
      <c r="AE27" s="92">
        <f>SUM(AE22:AE26)</f>
        <v>101</v>
      </c>
      <c r="AF27" s="92">
        <f>AC27*4+AD27*9+AE27*4</f>
        <v>725.8</v>
      </c>
    </row>
    <row r="28" spans="2:32" s="87" customFormat="1" ht="27.75" customHeight="1" thickBot="1">
      <c r="B28" s="274"/>
      <c r="C28" s="94"/>
      <c r="D28" s="162"/>
      <c r="E28" s="154"/>
      <c r="F28" s="154"/>
      <c r="G28" s="162"/>
      <c r="H28" s="142"/>
      <c r="I28" s="142"/>
      <c r="J28" s="18"/>
      <c r="K28" s="75"/>
      <c r="L28" s="18"/>
      <c r="M28" s="18"/>
      <c r="N28" s="75"/>
      <c r="O28" s="18"/>
      <c r="P28" s="142"/>
      <c r="Q28" s="143"/>
      <c r="R28" s="142"/>
      <c r="S28" s="173"/>
      <c r="T28" s="133"/>
      <c r="U28" s="174"/>
      <c r="V28" s="439"/>
      <c r="W28" s="66" t="s">
        <v>359</v>
      </c>
      <c r="X28" s="83"/>
      <c r="Y28" s="290"/>
      <c r="Z28" s="84"/>
      <c r="AA28" s="88"/>
      <c r="AB28" s="95"/>
      <c r="AC28" s="96">
        <f>AC27*4/AF27</f>
        <v>0.15817029484706532</v>
      </c>
      <c r="AD28" s="96">
        <f>AD27*9/AF27</f>
        <v>0.28520253513364563</v>
      </c>
      <c r="AE28" s="96">
        <f>AE27*4/AF27</f>
        <v>0.5566271700192891</v>
      </c>
      <c r="AF28" s="88"/>
    </row>
    <row r="29" spans="2:32" s="65" customFormat="1" ht="27.75" customHeight="1">
      <c r="B29" s="259">
        <v>5</v>
      </c>
      <c r="C29" s="436"/>
      <c r="D29" s="135" t="str">
        <f>'109.5月菜單'!M21</f>
        <v>燕麥Q飯</v>
      </c>
      <c r="E29" s="135" t="s">
        <v>15</v>
      </c>
      <c r="F29" s="135"/>
      <c r="G29" s="135" t="str">
        <f>'109.5月菜單'!M22</f>
        <v>鹽酥雞(炸加)</v>
      </c>
      <c r="H29" s="135" t="s">
        <v>39</v>
      </c>
      <c r="I29" s="135"/>
      <c r="J29" s="135" t="str">
        <f>'109.5月菜單'!M23</f>
        <v>紅燒豬腩</v>
      </c>
      <c r="K29" s="136" t="s">
        <v>251</v>
      </c>
      <c r="L29" s="135"/>
      <c r="M29" s="135" t="str">
        <f>'109.5月菜單'!M24</f>
        <v>金絲蝦仁蛋(海)</v>
      </c>
      <c r="N29" s="135" t="s">
        <v>18</v>
      </c>
      <c r="O29" s="135"/>
      <c r="P29" s="135" t="str">
        <f>'109.5月菜單'!M25</f>
        <v>深色蔬菜</v>
      </c>
      <c r="Q29" s="135" t="s">
        <v>18</v>
      </c>
      <c r="R29" s="135"/>
      <c r="S29" s="135" t="str">
        <f>'109.5月菜單'!M26</f>
        <v>豆薯玉米湯</v>
      </c>
      <c r="T29" s="159" t="s">
        <v>50</v>
      </c>
      <c r="U29" s="135"/>
      <c r="V29" s="439"/>
      <c r="W29" s="355" t="s">
        <v>7</v>
      </c>
      <c r="X29" s="64" t="s">
        <v>223</v>
      </c>
      <c r="Y29" s="289">
        <v>6.3</v>
      </c>
      <c r="Z29" s="56"/>
      <c r="AA29" s="56"/>
      <c r="AB29" s="57"/>
      <c r="AC29" s="56" t="s">
        <v>20</v>
      </c>
      <c r="AD29" s="56" t="s">
        <v>21</v>
      </c>
      <c r="AE29" s="56" t="s">
        <v>22</v>
      </c>
      <c r="AF29" s="56" t="s">
        <v>23</v>
      </c>
    </row>
    <row r="30" spans="2:32" ht="27.75" customHeight="1">
      <c r="B30" s="261" t="s">
        <v>8</v>
      </c>
      <c r="C30" s="436"/>
      <c r="D30" s="142" t="s">
        <v>68</v>
      </c>
      <c r="E30" s="142"/>
      <c r="F30" s="142">
        <v>80</v>
      </c>
      <c r="G30" s="142" t="s">
        <v>177</v>
      </c>
      <c r="H30" s="142"/>
      <c r="I30" s="142">
        <v>10</v>
      </c>
      <c r="J30" s="146" t="s">
        <v>118</v>
      </c>
      <c r="K30" s="146"/>
      <c r="L30" s="146">
        <v>30</v>
      </c>
      <c r="M30" s="147" t="s">
        <v>255</v>
      </c>
      <c r="N30" s="147"/>
      <c r="O30" s="147">
        <v>20</v>
      </c>
      <c r="P30" s="142" t="s">
        <v>62</v>
      </c>
      <c r="Q30" s="142"/>
      <c r="R30" s="142">
        <v>100</v>
      </c>
      <c r="S30" s="144" t="s">
        <v>169</v>
      </c>
      <c r="T30" s="142"/>
      <c r="U30" s="142">
        <v>30</v>
      </c>
      <c r="V30" s="439"/>
      <c r="W30" s="66" t="s">
        <v>279</v>
      </c>
      <c r="X30" s="67" t="s">
        <v>225</v>
      </c>
      <c r="Y30" s="296">
        <v>2.4</v>
      </c>
      <c r="Z30" s="55"/>
      <c r="AA30" s="68" t="s">
        <v>25</v>
      </c>
      <c r="AB30" s="57">
        <v>6</v>
      </c>
      <c r="AC30" s="57">
        <f>AB30*2</f>
        <v>12</v>
      </c>
      <c r="AD30" s="57"/>
      <c r="AE30" s="57">
        <f>AB30*15</f>
        <v>90</v>
      </c>
      <c r="AF30" s="57">
        <f>AC30*4+AE30*4</f>
        <v>408</v>
      </c>
    </row>
    <row r="31" spans="2:32" ht="27.75" customHeight="1">
      <c r="B31" s="261">
        <v>14</v>
      </c>
      <c r="C31" s="436"/>
      <c r="D31" s="142" t="s">
        <v>103</v>
      </c>
      <c r="E31" s="142"/>
      <c r="F31" s="142">
        <v>40</v>
      </c>
      <c r="G31" s="142" t="s">
        <v>361</v>
      </c>
      <c r="H31" s="142" t="s">
        <v>61</v>
      </c>
      <c r="I31" s="142">
        <v>55</v>
      </c>
      <c r="J31" s="142" t="s">
        <v>121</v>
      </c>
      <c r="K31" s="142"/>
      <c r="L31" s="142">
        <v>20</v>
      </c>
      <c r="M31" s="147" t="s">
        <v>266</v>
      </c>
      <c r="N31" s="147"/>
      <c r="O31" s="147">
        <v>30</v>
      </c>
      <c r="P31" s="142"/>
      <c r="Q31" s="142"/>
      <c r="R31" s="142"/>
      <c r="S31" s="142" t="s">
        <v>106</v>
      </c>
      <c r="T31" s="142"/>
      <c r="U31" s="142">
        <v>2</v>
      </c>
      <c r="V31" s="439"/>
      <c r="W31" s="70" t="s">
        <v>9</v>
      </c>
      <c r="X31" s="71" t="s">
        <v>227</v>
      </c>
      <c r="Y31" s="290">
        <v>1.7</v>
      </c>
      <c r="Z31" s="56"/>
      <c r="AA31" s="72" t="s">
        <v>27</v>
      </c>
      <c r="AB31" s="57">
        <v>2</v>
      </c>
      <c r="AC31" s="73">
        <f>AB31*7</f>
        <v>14</v>
      </c>
      <c r="AD31" s="57">
        <f>AB31*5</f>
        <v>10</v>
      </c>
      <c r="AE31" s="57" t="s">
        <v>28</v>
      </c>
      <c r="AF31" s="74">
        <f>AC31*4+AD31*9</f>
        <v>146</v>
      </c>
    </row>
    <row r="32" spans="2:32" ht="27.75" customHeight="1">
      <c r="B32" s="261" t="s">
        <v>10</v>
      </c>
      <c r="C32" s="436"/>
      <c r="D32" s="142"/>
      <c r="E32" s="143"/>
      <c r="F32" s="142"/>
      <c r="G32" s="145"/>
      <c r="H32" s="140"/>
      <c r="I32" s="149"/>
      <c r="J32" s="142" t="s">
        <v>113</v>
      </c>
      <c r="K32" s="143"/>
      <c r="L32" s="142">
        <v>3</v>
      </c>
      <c r="M32" s="147" t="s">
        <v>171</v>
      </c>
      <c r="N32" s="142" t="s">
        <v>267</v>
      </c>
      <c r="O32" s="147">
        <v>25</v>
      </c>
      <c r="P32" s="142"/>
      <c r="Q32" s="143"/>
      <c r="R32" s="142"/>
      <c r="S32" s="142" t="s">
        <v>189</v>
      </c>
      <c r="T32" s="142"/>
      <c r="U32" s="142">
        <v>5</v>
      </c>
      <c r="V32" s="439"/>
      <c r="W32" s="66" t="s">
        <v>239</v>
      </c>
      <c r="X32" s="71" t="s">
        <v>229</v>
      </c>
      <c r="Y32" s="290">
        <v>2.5</v>
      </c>
      <c r="Z32" s="55"/>
      <c r="AA32" s="56" t="s">
        <v>30</v>
      </c>
      <c r="AB32" s="57">
        <v>1.8</v>
      </c>
      <c r="AC32" s="57">
        <f>AB32*1</f>
        <v>1.8</v>
      </c>
      <c r="AD32" s="57" t="s">
        <v>28</v>
      </c>
      <c r="AE32" s="57">
        <f>AB32*5</f>
        <v>9</v>
      </c>
      <c r="AF32" s="57">
        <f>AC32*4+AE32*4</f>
        <v>43.2</v>
      </c>
    </row>
    <row r="33" spans="2:32" ht="27.75" customHeight="1">
      <c r="B33" s="434" t="s">
        <v>41</v>
      </c>
      <c r="C33" s="436"/>
      <c r="D33" s="116"/>
      <c r="E33" s="116"/>
      <c r="F33" s="115"/>
      <c r="G33" s="211"/>
      <c r="H33" s="212"/>
      <c r="I33" s="213"/>
      <c r="J33" s="154"/>
      <c r="K33" s="147"/>
      <c r="L33" s="147"/>
      <c r="M33" s="154"/>
      <c r="N33" s="147"/>
      <c r="O33" s="147"/>
      <c r="P33" s="115"/>
      <c r="Q33" s="116"/>
      <c r="R33" s="115"/>
      <c r="S33" s="115"/>
      <c r="T33" s="115"/>
      <c r="U33" s="115"/>
      <c r="V33" s="439"/>
      <c r="W33" s="70" t="s">
        <v>11</v>
      </c>
      <c r="X33" s="71" t="s">
        <v>231</v>
      </c>
      <c r="Y33" s="290">
        <v>0</v>
      </c>
      <c r="Z33" s="56"/>
      <c r="AA33" s="56" t="s">
        <v>33</v>
      </c>
      <c r="AB33" s="57">
        <v>2.5</v>
      </c>
      <c r="AC33" s="57"/>
      <c r="AD33" s="57">
        <f>AB33*5</f>
        <v>12.5</v>
      </c>
      <c r="AE33" s="57" t="s">
        <v>28</v>
      </c>
      <c r="AF33" s="57">
        <f>AD33*9</f>
        <v>112.5</v>
      </c>
    </row>
    <row r="34" spans="2:31" ht="27.75" customHeight="1">
      <c r="B34" s="434"/>
      <c r="C34" s="436"/>
      <c r="D34" s="116"/>
      <c r="E34" s="116"/>
      <c r="F34" s="115"/>
      <c r="G34" s="211"/>
      <c r="H34" s="212"/>
      <c r="I34" s="213"/>
      <c r="J34" s="142"/>
      <c r="K34" s="142"/>
      <c r="L34" s="142"/>
      <c r="M34" s="157"/>
      <c r="N34" s="179"/>
      <c r="O34" s="180"/>
      <c r="P34" s="115"/>
      <c r="Q34" s="116"/>
      <c r="R34" s="115"/>
      <c r="S34" s="115"/>
      <c r="T34" s="116"/>
      <c r="U34" s="115"/>
      <c r="V34" s="439"/>
      <c r="W34" s="66" t="s">
        <v>275</v>
      </c>
      <c r="X34" s="108" t="s">
        <v>233</v>
      </c>
      <c r="Y34" s="290">
        <v>0</v>
      </c>
      <c r="Z34" s="55"/>
      <c r="AA34" s="56" t="s">
        <v>34</v>
      </c>
      <c r="AB34" s="57">
        <v>1</v>
      </c>
      <c r="AE34" s="56">
        <f>AB34*15</f>
        <v>15</v>
      </c>
    </row>
    <row r="35" spans="2:32" ht="27.75" customHeight="1">
      <c r="B35" s="263" t="s">
        <v>35</v>
      </c>
      <c r="C35" s="77"/>
      <c r="D35" s="75"/>
      <c r="E35" s="75"/>
      <c r="F35" s="18"/>
      <c r="G35" s="17"/>
      <c r="H35" s="16"/>
      <c r="I35" s="17"/>
      <c r="J35" s="142"/>
      <c r="K35" s="143"/>
      <c r="L35" s="142"/>
      <c r="M35" s="18"/>
      <c r="N35" s="75"/>
      <c r="O35" s="18"/>
      <c r="P35" s="18"/>
      <c r="Q35" s="75"/>
      <c r="R35" s="18"/>
      <c r="S35" s="146"/>
      <c r="T35" s="146"/>
      <c r="U35" s="146"/>
      <c r="V35" s="439"/>
      <c r="W35" s="70" t="s">
        <v>12</v>
      </c>
      <c r="X35" s="78"/>
      <c r="Y35" s="290"/>
      <c r="Z35" s="56"/>
      <c r="AC35" s="56">
        <f>SUM(AC30:AC34)</f>
        <v>27.8</v>
      </c>
      <c r="AD35" s="56">
        <f>SUM(AD30:AD34)</f>
        <v>22.5</v>
      </c>
      <c r="AE35" s="56">
        <f>SUM(AE30:AE34)</f>
        <v>114</v>
      </c>
      <c r="AF35" s="56">
        <f>AC35*4+AD35*9+AE35*4</f>
        <v>769.7</v>
      </c>
    </row>
    <row r="36" spans="2:31" ht="27.75" customHeight="1">
      <c r="B36" s="269"/>
      <c r="C36" s="79"/>
      <c r="D36" s="75"/>
      <c r="E36" s="75"/>
      <c r="F36" s="173"/>
      <c r="G36" s="339"/>
      <c r="H36" s="338"/>
      <c r="I36" s="18"/>
      <c r="J36" s="181"/>
      <c r="K36" s="75"/>
      <c r="L36" s="18"/>
      <c r="M36" s="18"/>
      <c r="N36" s="75"/>
      <c r="O36" s="18"/>
      <c r="P36" s="18"/>
      <c r="Q36" s="75"/>
      <c r="R36" s="18"/>
      <c r="S36" s="142"/>
      <c r="T36" s="143"/>
      <c r="U36" s="142"/>
      <c r="V36" s="439"/>
      <c r="W36" s="66" t="s">
        <v>280</v>
      </c>
      <c r="X36" s="76"/>
      <c r="Y36" s="297"/>
      <c r="Z36" s="55"/>
      <c r="AC36" s="80">
        <f>AC35*4/AF35</f>
        <v>0.14447187215798363</v>
      </c>
      <c r="AD36" s="80">
        <f>AD35*9/AF35</f>
        <v>0.26308951539560865</v>
      </c>
      <c r="AE36" s="80">
        <f>AE35*4/AF35</f>
        <v>0.5924386124464076</v>
      </c>
    </row>
    <row r="37" spans="2:32" s="65" customFormat="1" ht="27.75" customHeight="1">
      <c r="B37" s="259">
        <v>5</v>
      </c>
      <c r="C37" s="436"/>
      <c r="D37" s="135" t="str">
        <f>'109.5月菜單'!Q21</f>
        <v>香Q米飯</v>
      </c>
      <c r="E37" s="135" t="s">
        <v>15</v>
      </c>
      <c r="F37" s="135"/>
      <c r="G37" s="159" t="str">
        <f>'109.5月菜單'!Q22</f>
        <v> 冬菜扣肉(醃) </v>
      </c>
      <c r="H37" s="135" t="s">
        <v>213</v>
      </c>
      <c r="I37" s="135"/>
      <c r="J37" s="135" t="str">
        <f>'109.5月菜單'!Q23</f>
        <v> 吻仔魚滑蛋(海)</v>
      </c>
      <c r="K37" s="135" t="s">
        <v>18</v>
      </c>
      <c r="L37" s="135"/>
      <c r="M37" s="135" t="str">
        <f>'109.5月菜單'!Q24</f>
        <v> 蒜香豆腐(豆)</v>
      </c>
      <c r="N37" s="135" t="s">
        <v>37</v>
      </c>
      <c r="O37" s="135"/>
      <c r="P37" s="135" t="str">
        <f>'109.5月菜單'!Q25</f>
        <v>深色蔬菜</v>
      </c>
      <c r="Q37" s="135" t="s">
        <v>18</v>
      </c>
      <c r="R37" s="135"/>
      <c r="S37" s="135" t="str">
        <f>'109.5月菜單'!Q26</f>
        <v>冬瓜雞湯</v>
      </c>
      <c r="T37" s="135" t="s">
        <v>17</v>
      </c>
      <c r="U37" s="135"/>
      <c r="V37" s="439"/>
      <c r="W37" s="355" t="s">
        <v>7</v>
      </c>
      <c r="X37" s="64" t="s">
        <v>223</v>
      </c>
      <c r="Y37" s="292">
        <v>6</v>
      </c>
      <c r="Z37" s="56"/>
      <c r="AA37" s="56"/>
      <c r="AB37" s="57"/>
      <c r="AC37" s="56" t="s">
        <v>20</v>
      </c>
      <c r="AD37" s="56" t="s">
        <v>21</v>
      </c>
      <c r="AE37" s="56" t="s">
        <v>22</v>
      </c>
      <c r="AF37" s="56" t="s">
        <v>23</v>
      </c>
    </row>
    <row r="38" spans="2:32" ht="27.75" customHeight="1">
      <c r="B38" s="261" t="s">
        <v>8</v>
      </c>
      <c r="C38" s="436"/>
      <c r="D38" s="124" t="s">
        <v>191</v>
      </c>
      <c r="E38" s="125"/>
      <c r="F38" s="126">
        <v>120</v>
      </c>
      <c r="G38" s="142" t="s">
        <v>197</v>
      </c>
      <c r="H38" s="142"/>
      <c r="I38" s="142">
        <v>60</v>
      </c>
      <c r="J38" s="19" t="s">
        <v>198</v>
      </c>
      <c r="K38" s="19"/>
      <c r="L38" s="19">
        <v>35</v>
      </c>
      <c r="M38" s="147" t="s">
        <v>199</v>
      </c>
      <c r="N38" s="146" t="s">
        <v>200</v>
      </c>
      <c r="O38" s="146">
        <v>45</v>
      </c>
      <c r="P38" s="142" t="s">
        <v>70</v>
      </c>
      <c r="Q38" s="142"/>
      <c r="R38" s="142">
        <v>100</v>
      </c>
      <c r="S38" s="146" t="s">
        <v>69</v>
      </c>
      <c r="T38" s="142"/>
      <c r="U38" s="146">
        <v>35</v>
      </c>
      <c r="V38" s="440"/>
      <c r="W38" s="66" t="s">
        <v>224</v>
      </c>
      <c r="X38" s="67" t="s">
        <v>225</v>
      </c>
      <c r="Y38" s="293">
        <v>2.6</v>
      </c>
      <c r="Z38" s="55"/>
      <c r="AA38" s="68" t="s">
        <v>25</v>
      </c>
      <c r="AB38" s="57">
        <v>6</v>
      </c>
      <c r="AC38" s="57">
        <f>AB38*2</f>
        <v>12</v>
      </c>
      <c r="AD38" s="57"/>
      <c r="AE38" s="57">
        <f>AB38*15</f>
        <v>90</v>
      </c>
      <c r="AF38" s="57">
        <f>AC38*4+AE38*4</f>
        <v>408</v>
      </c>
    </row>
    <row r="39" spans="2:32" ht="27.75" customHeight="1">
      <c r="B39" s="261">
        <v>15</v>
      </c>
      <c r="C39" s="436"/>
      <c r="D39" s="146"/>
      <c r="E39" s="146"/>
      <c r="F39" s="146"/>
      <c r="G39" s="142" t="s">
        <v>201</v>
      </c>
      <c r="H39" s="142" t="s">
        <v>202</v>
      </c>
      <c r="I39" s="142">
        <v>15</v>
      </c>
      <c r="J39" s="19" t="s">
        <v>203</v>
      </c>
      <c r="K39" s="19"/>
      <c r="L39" s="19">
        <v>20</v>
      </c>
      <c r="M39" s="147"/>
      <c r="N39" s="146"/>
      <c r="O39" s="146"/>
      <c r="P39" s="142"/>
      <c r="Q39" s="142"/>
      <c r="R39" s="142"/>
      <c r="S39" s="146" t="s">
        <v>102</v>
      </c>
      <c r="T39" s="142"/>
      <c r="U39" s="146">
        <v>2</v>
      </c>
      <c r="V39" s="440"/>
      <c r="W39" s="70" t="s">
        <v>9</v>
      </c>
      <c r="X39" s="71" t="s">
        <v>227</v>
      </c>
      <c r="Y39" s="293">
        <v>1.7</v>
      </c>
      <c r="Z39" s="56"/>
      <c r="AA39" s="72" t="s">
        <v>27</v>
      </c>
      <c r="AB39" s="57">
        <v>2.3</v>
      </c>
      <c r="AC39" s="73">
        <f>AB39*7</f>
        <v>16.099999999999998</v>
      </c>
      <c r="AD39" s="57">
        <f>AB39*5</f>
        <v>11.5</v>
      </c>
      <c r="AE39" s="57" t="s">
        <v>28</v>
      </c>
      <c r="AF39" s="74">
        <f>AC39*4+AD39*9</f>
        <v>167.89999999999998</v>
      </c>
    </row>
    <row r="40" spans="2:32" ht="27.75" customHeight="1">
      <c r="B40" s="261" t="s">
        <v>10</v>
      </c>
      <c r="C40" s="436"/>
      <c r="D40" s="146"/>
      <c r="E40" s="148"/>
      <c r="F40" s="146"/>
      <c r="G40" s="154"/>
      <c r="H40" s="142"/>
      <c r="I40" s="142"/>
      <c r="J40" s="19" t="s">
        <v>204</v>
      </c>
      <c r="K40" s="19" t="s">
        <v>205</v>
      </c>
      <c r="L40" s="19">
        <v>5</v>
      </c>
      <c r="M40" s="147"/>
      <c r="N40" s="148"/>
      <c r="O40" s="142"/>
      <c r="P40" s="142"/>
      <c r="Q40" s="142"/>
      <c r="R40" s="142"/>
      <c r="S40" s="154"/>
      <c r="T40" s="146"/>
      <c r="U40" s="146"/>
      <c r="V40" s="440"/>
      <c r="W40" s="66" t="s">
        <v>228</v>
      </c>
      <c r="X40" s="71" t="s">
        <v>229</v>
      </c>
      <c r="Y40" s="293">
        <v>2.5</v>
      </c>
      <c r="Z40" s="55"/>
      <c r="AA40" s="56" t="s">
        <v>30</v>
      </c>
      <c r="AB40" s="57">
        <v>1.6</v>
      </c>
      <c r="AC40" s="57">
        <f>AB40*1</f>
        <v>1.6</v>
      </c>
      <c r="AD40" s="57" t="s">
        <v>28</v>
      </c>
      <c r="AE40" s="57">
        <f>AB40*5</f>
        <v>8</v>
      </c>
      <c r="AF40" s="57">
        <f>AC40*4+AE40*4</f>
        <v>38.4</v>
      </c>
    </row>
    <row r="41" spans="2:32" ht="27.75" customHeight="1">
      <c r="B41" s="434" t="s">
        <v>31</v>
      </c>
      <c r="C41" s="436"/>
      <c r="D41" s="146"/>
      <c r="E41" s="148"/>
      <c r="F41" s="146"/>
      <c r="G41" s="142"/>
      <c r="H41" s="142"/>
      <c r="I41" s="142"/>
      <c r="J41" s="154"/>
      <c r="K41" s="205"/>
      <c r="L41" s="294"/>
      <c r="M41" s="154"/>
      <c r="N41" s="163"/>
      <c r="O41" s="154"/>
      <c r="P41" s="142"/>
      <c r="Q41" s="142"/>
      <c r="R41" s="142"/>
      <c r="S41" s="154"/>
      <c r="T41" s="146"/>
      <c r="U41" s="146"/>
      <c r="V41" s="440"/>
      <c r="W41" s="70" t="s">
        <v>11</v>
      </c>
      <c r="X41" s="71" t="s">
        <v>231</v>
      </c>
      <c r="Y41" s="293">
        <v>0</v>
      </c>
      <c r="Z41" s="56"/>
      <c r="AA41" s="56" t="s">
        <v>33</v>
      </c>
      <c r="AB41" s="57">
        <v>2.5</v>
      </c>
      <c r="AC41" s="57"/>
      <c r="AD41" s="57">
        <f>AB41*5</f>
        <v>12.5</v>
      </c>
      <c r="AE41" s="57" t="s">
        <v>28</v>
      </c>
      <c r="AF41" s="57">
        <f>AD41*9</f>
        <v>112.5</v>
      </c>
    </row>
    <row r="42" spans="2:31" ht="27.75" customHeight="1">
      <c r="B42" s="434"/>
      <c r="C42" s="436"/>
      <c r="D42" s="182"/>
      <c r="E42" s="141"/>
      <c r="F42" s="152"/>
      <c r="G42" s="18"/>
      <c r="H42" s="18"/>
      <c r="I42" s="18"/>
      <c r="J42" s="142"/>
      <c r="K42" s="143"/>
      <c r="L42" s="142"/>
      <c r="M42" s="210"/>
      <c r="N42" s="203"/>
      <c r="O42" s="120"/>
      <c r="P42" s="142"/>
      <c r="Q42" s="143"/>
      <c r="R42" s="142"/>
      <c r="S42" s="272"/>
      <c r="T42" s="167"/>
      <c r="U42" s="272"/>
      <c r="V42" s="440"/>
      <c r="W42" s="66" t="s">
        <v>232</v>
      </c>
      <c r="X42" s="108" t="s">
        <v>233</v>
      </c>
      <c r="Y42" s="293">
        <v>0</v>
      </c>
      <c r="Z42" s="55"/>
      <c r="AA42" s="56" t="s">
        <v>34</v>
      </c>
      <c r="AE42" s="56">
        <f>AB42*15</f>
        <v>0</v>
      </c>
    </row>
    <row r="43" spans="2:32" ht="27.75" customHeight="1">
      <c r="B43" s="263" t="s">
        <v>35</v>
      </c>
      <c r="C43" s="77"/>
      <c r="D43" s="18"/>
      <c r="E43" s="19"/>
      <c r="F43" s="18"/>
      <c r="G43" s="223"/>
      <c r="H43" s="75"/>
      <c r="I43" s="18"/>
      <c r="J43" s="142"/>
      <c r="K43" s="143"/>
      <c r="L43" s="142"/>
      <c r="M43" s="150"/>
      <c r="N43" s="150"/>
      <c r="O43" s="149"/>
      <c r="P43" s="18"/>
      <c r="Q43" s="75"/>
      <c r="R43" s="18"/>
      <c r="S43" s="146"/>
      <c r="T43" s="146"/>
      <c r="U43" s="146"/>
      <c r="V43" s="440"/>
      <c r="W43" s="70" t="s">
        <v>12</v>
      </c>
      <c r="X43" s="78"/>
      <c r="Y43" s="293"/>
      <c r="Z43" s="56"/>
      <c r="AC43" s="56">
        <f>SUM(AC38:AC42)</f>
        <v>29.7</v>
      </c>
      <c r="AD43" s="56">
        <f>SUM(AD38:AD42)</f>
        <v>24</v>
      </c>
      <c r="AE43" s="56">
        <f>SUM(AE38:AE42)</f>
        <v>98</v>
      </c>
      <c r="AF43" s="56">
        <f>AC43*4+AD43*9+AE43*4</f>
        <v>726.8</v>
      </c>
    </row>
    <row r="44" spans="2:31" ht="27.75" customHeight="1" thickBot="1">
      <c r="B44" s="275"/>
      <c r="C44" s="299"/>
      <c r="D44" s="278"/>
      <c r="E44" s="278"/>
      <c r="F44" s="192"/>
      <c r="G44" s="192"/>
      <c r="H44" s="278"/>
      <c r="I44" s="192"/>
      <c r="J44" s="192"/>
      <c r="K44" s="278"/>
      <c r="L44" s="192"/>
      <c r="M44" s="192"/>
      <c r="N44" s="278"/>
      <c r="O44" s="192"/>
      <c r="P44" s="192"/>
      <c r="Q44" s="278"/>
      <c r="R44" s="192"/>
      <c r="S44" s="192"/>
      <c r="T44" s="278"/>
      <c r="U44" s="192"/>
      <c r="V44" s="441"/>
      <c r="W44" s="288" t="s">
        <v>281</v>
      </c>
      <c r="X44" s="318"/>
      <c r="Y44" s="319"/>
      <c r="Z44" s="55"/>
      <c r="AC44" s="80">
        <f>AC43*4/AF43</f>
        <v>0.16345624656026417</v>
      </c>
      <c r="AD44" s="80">
        <f>AD43*9/AF43</f>
        <v>0.2971931755641167</v>
      </c>
      <c r="AE44" s="80">
        <f>AE43*4/AF43</f>
        <v>0.5393505778756192</v>
      </c>
    </row>
    <row r="45" spans="2:32" s="102" customFormat="1" ht="21.75" customHeight="1">
      <c r="B45" s="99"/>
      <c r="C45" s="56"/>
      <c r="D45" s="69"/>
      <c r="E45" s="100"/>
      <c r="F45" s="69"/>
      <c r="G45" s="69"/>
      <c r="H45" s="100"/>
      <c r="I45" s="69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101"/>
      <c r="AA45" s="92"/>
      <c r="AB45" s="86"/>
      <c r="AC45" s="92"/>
      <c r="AD45" s="92"/>
      <c r="AE45" s="92"/>
      <c r="AF45" s="92"/>
    </row>
    <row r="46" spans="2:25" ht="20.25">
      <c r="B46" s="86"/>
      <c r="C46" s="102"/>
      <c r="D46" s="442"/>
      <c r="E46" s="442"/>
      <c r="F46" s="443"/>
      <c r="G46" s="443"/>
      <c r="H46" s="103"/>
      <c r="I46" s="56"/>
      <c r="J46" s="56"/>
      <c r="K46" s="103"/>
      <c r="L46" s="56"/>
      <c r="N46" s="103"/>
      <c r="O46" s="56"/>
      <c r="Q46" s="103"/>
      <c r="R46" s="56"/>
      <c r="T46" s="103"/>
      <c r="U46" s="56"/>
      <c r="Y46" s="106"/>
    </row>
    <row r="47" ht="20.25">
      <c r="Y47" s="106"/>
    </row>
    <row r="48" ht="20.25">
      <c r="Y48" s="106"/>
    </row>
  </sheetData>
  <sheetProtection/>
  <mergeCells count="15">
    <mergeCell ref="D46:G46"/>
    <mergeCell ref="C29:C34"/>
    <mergeCell ref="C21:C26"/>
    <mergeCell ref="B1:Y1"/>
    <mergeCell ref="B2:G2"/>
    <mergeCell ref="C5:C10"/>
    <mergeCell ref="B9:B10"/>
    <mergeCell ref="J45:Y45"/>
    <mergeCell ref="C13:C18"/>
    <mergeCell ref="B17:B18"/>
    <mergeCell ref="B25:B26"/>
    <mergeCell ref="B33:B34"/>
    <mergeCell ref="C37:C42"/>
    <mergeCell ref="B41:B42"/>
    <mergeCell ref="V5:V44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60" zoomScalePageLayoutView="0" workbookViewId="0" topLeftCell="A28">
      <selection activeCell="S25" sqref="S25"/>
    </sheetView>
  </sheetViews>
  <sheetFormatPr defaultColWidth="9.00390625" defaultRowHeight="16.5"/>
  <cols>
    <col min="1" max="1" width="1.875" style="21" customWidth="1"/>
    <col min="2" max="2" width="4.875" style="37" customWidth="1"/>
    <col min="3" max="3" width="0" style="21" hidden="1" customWidth="1"/>
    <col min="4" max="4" width="18.625" style="21" customWidth="1"/>
    <col min="5" max="5" width="5.625" style="38" customWidth="1"/>
    <col min="6" max="6" width="9.625" style="21" customWidth="1"/>
    <col min="7" max="7" width="18.625" style="21" customWidth="1"/>
    <col min="8" max="8" width="5.625" style="38" customWidth="1"/>
    <col min="9" max="9" width="9.625" style="21" customWidth="1"/>
    <col min="10" max="10" width="18.625" style="21" customWidth="1"/>
    <col min="11" max="11" width="5.625" style="38" customWidth="1"/>
    <col min="12" max="12" width="9.625" style="21" customWidth="1"/>
    <col min="13" max="13" width="18.625" style="21" customWidth="1"/>
    <col min="14" max="14" width="5.625" style="38" customWidth="1"/>
    <col min="15" max="15" width="9.625" style="21" customWidth="1"/>
    <col min="16" max="16" width="18.625" style="21" customWidth="1"/>
    <col min="17" max="17" width="5.625" style="38" customWidth="1"/>
    <col min="18" max="18" width="9.625" style="21" customWidth="1"/>
    <col min="19" max="19" width="18.625" style="21" customWidth="1"/>
    <col min="20" max="20" width="5.625" style="38" customWidth="1"/>
    <col min="21" max="21" width="9.625" style="21" customWidth="1"/>
    <col min="22" max="22" width="12.125" style="370" customWidth="1"/>
    <col min="23" max="23" width="11.75390625" style="41" customWidth="1"/>
    <col min="24" max="24" width="11.25390625" style="105" customWidth="1"/>
    <col min="25" max="25" width="6.625" style="43" customWidth="1"/>
    <col min="26" max="26" width="6.625" style="2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1" customWidth="1"/>
  </cols>
  <sheetData>
    <row r="1" spans="2:28" s="2" customFormat="1" ht="38.25">
      <c r="B1" s="444" t="s">
        <v>349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1"/>
      <c r="AB1" s="3"/>
    </row>
    <row r="2" spans="2:28" s="2" customFormat="1" ht="16.5" customHeight="1">
      <c r="B2" s="456"/>
      <c r="C2" s="457"/>
      <c r="D2" s="457"/>
      <c r="E2" s="457"/>
      <c r="F2" s="457"/>
      <c r="G2" s="45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368"/>
      <c r="W2" s="5"/>
      <c r="X2" s="49"/>
      <c r="Y2" s="5"/>
      <c r="Z2" s="1"/>
      <c r="AB2" s="3"/>
    </row>
    <row r="3" spans="2:28" s="2" customFormat="1" ht="31.5" customHeight="1" thickBot="1">
      <c r="B3" s="109" t="s">
        <v>44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7"/>
      <c r="U3" s="7"/>
      <c r="V3" s="369"/>
      <c r="W3" s="8"/>
      <c r="X3" s="53"/>
      <c r="Y3" s="9"/>
      <c r="Z3" s="10"/>
      <c r="AB3" s="3"/>
    </row>
    <row r="4" spans="2:32" s="13" customFormat="1" ht="43.5">
      <c r="B4" s="300" t="s">
        <v>0</v>
      </c>
      <c r="C4" s="301" t="s">
        <v>1</v>
      </c>
      <c r="D4" s="302" t="s">
        <v>2</v>
      </c>
      <c r="E4" s="254" t="s">
        <v>42</v>
      </c>
      <c r="F4" s="302"/>
      <c r="G4" s="302" t="s">
        <v>3</v>
      </c>
      <c r="H4" s="254" t="s">
        <v>42</v>
      </c>
      <c r="I4" s="302"/>
      <c r="J4" s="302" t="s">
        <v>4</v>
      </c>
      <c r="K4" s="254" t="s">
        <v>42</v>
      </c>
      <c r="L4" s="303"/>
      <c r="M4" s="302" t="s">
        <v>4</v>
      </c>
      <c r="N4" s="254" t="s">
        <v>42</v>
      </c>
      <c r="O4" s="302"/>
      <c r="P4" s="302" t="s">
        <v>4</v>
      </c>
      <c r="Q4" s="254" t="s">
        <v>42</v>
      </c>
      <c r="R4" s="302"/>
      <c r="S4" s="304" t="s">
        <v>5</v>
      </c>
      <c r="T4" s="254" t="s">
        <v>42</v>
      </c>
      <c r="U4" s="302"/>
      <c r="V4" s="367" t="s">
        <v>333</v>
      </c>
      <c r="W4" s="305" t="s">
        <v>6</v>
      </c>
      <c r="X4" s="257" t="s">
        <v>13</v>
      </c>
      <c r="Y4" s="306" t="s">
        <v>14</v>
      </c>
      <c r="Z4" s="11"/>
      <c r="AA4" s="12"/>
      <c r="AB4" s="3"/>
      <c r="AC4" s="2"/>
      <c r="AD4" s="2"/>
      <c r="AE4" s="2"/>
      <c r="AF4" s="2"/>
    </row>
    <row r="5" spans="2:32" s="15" customFormat="1" ht="64.5" customHeight="1">
      <c r="B5" s="307">
        <v>5</v>
      </c>
      <c r="C5" s="452"/>
      <c r="D5" s="136" t="str">
        <f>'109.5月菜單'!A30</f>
        <v>香Q米飯</v>
      </c>
      <c r="E5" s="136" t="s">
        <v>15</v>
      </c>
      <c r="F5" s="114" t="s">
        <v>16</v>
      </c>
      <c r="G5" s="136" t="str">
        <f>'109.5月菜單'!A31</f>
        <v>芝麻雞腿</v>
      </c>
      <c r="H5" s="135" t="s">
        <v>49</v>
      </c>
      <c r="I5" s="114" t="s">
        <v>16</v>
      </c>
      <c r="J5" s="136" t="str">
        <f>'109.5月菜單'!A32</f>
        <v>什錦菜脯蛋(醃)</v>
      </c>
      <c r="K5" s="136" t="s">
        <v>18</v>
      </c>
      <c r="L5" s="114" t="s">
        <v>16</v>
      </c>
      <c r="M5" s="136" t="str">
        <f>'109.5月菜單'!A33</f>
        <v> 燒烤鯛魚(海)</v>
      </c>
      <c r="N5" s="136" t="s">
        <v>286</v>
      </c>
      <c r="O5" s="114" t="s">
        <v>16</v>
      </c>
      <c r="P5" s="136" t="str">
        <f>'109.5月菜單'!A34</f>
        <v>深色蔬菜</v>
      </c>
      <c r="Q5" s="136" t="s">
        <v>18</v>
      </c>
      <c r="R5" s="114" t="s">
        <v>16</v>
      </c>
      <c r="S5" s="136" t="str">
        <f>'109.5月菜單'!A35</f>
        <v>三絲湯</v>
      </c>
      <c r="T5" s="136" t="s">
        <v>17</v>
      </c>
      <c r="U5" s="114" t="s">
        <v>16</v>
      </c>
      <c r="V5" s="438" t="s">
        <v>334</v>
      </c>
      <c r="W5" s="355" t="s">
        <v>7</v>
      </c>
      <c r="X5" s="64" t="s">
        <v>223</v>
      </c>
      <c r="Y5" s="289">
        <v>6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308" t="s">
        <v>8</v>
      </c>
      <c r="C6" s="452"/>
      <c r="D6" s="142" t="s">
        <v>68</v>
      </c>
      <c r="E6" s="142"/>
      <c r="F6" s="142">
        <v>120</v>
      </c>
      <c r="G6" s="146" t="s">
        <v>151</v>
      </c>
      <c r="H6" s="146"/>
      <c r="I6" s="147">
        <v>60</v>
      </c>
      <c r="J6" s="19" t="s">
        <v>94</v>
      </c>
      <c r="K6" s="19"/>
      <c r="L6" s="19">
        <v>15</v>
      </c>
      <c r="M6" s="142" t="s">
        <v>287</v>
      </c>
      <c r="N6" s="146" t="s">
        <v>156</v>
      </c>
      <c r="O6" s="142">
        <v>35</v>
      </c>
      <c r="P6" s="142" t="s">
        <v>70</v>
      </c>
      <c r="Q6" s="142"/>
      <c r="R6" s="142">
        <v>100</v>
      </c>
      <c r="S6" s="146" t="s">
        <v>153</v>
      </c>
      <c r="T6" s="146"/>
      <c r="U6" s="146">
        <v>32</v>
      </c>
      <c r="V6" s="439"/>
      <c r="W6" s="358" t="s">
        <v>289</v>
      </c>
      <c r="X6" s="67" t="s">
        <v>225</v>
      </c>
      <c r="Y6" s="290">
        <v>2.4</v>
      </c>
      <c r="Z6" s="10"/>
      <c r="AA6" s="1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08">
        <v>18</v>
      </c>
      <c r="C7" s="452"/>
      <c r="D7" s="142"/>
      <c r="E7" s="142"/>
      <c r="F7" s="142"/>
      <c r="G7" s="146" t="s">
        <v>188</v>
      </c>
      <c r="H7" s="146"/>
      <c r="I7" s="146"/>
      <c r="J7" s="19" t="s">
        <v>86</v>
      </c>
      <c r="K7" s="19"/>
      <c r="L7" s="19">
        <v>20</v>
      </c>
      <c r="M7" s="142"/>
      <c r="N7" s="146"/>
      <c r="O7" s="142"/>
      <c r="P7" s="142"/>
      <c r="Q7" s="142"/>
      <c r="R7" s="142"/>
      <c r="S7" s="146" t="s">
        <v>154</v>
      </c>
      <c r="T7" s="146"/>
      <c r="U7" s="146">
        <v>3</v>
      </c>
      <c r="V7" s="439"/>
      <c r="W7" s="359" t="s">
        <v>9</v>
      </c>
      <c r="X7" s="71" t="s">
        <v>227</v>
      </c>
      <c r="Y7" s="296">
        <v>1.6</v>
      </c>
      <c r="Z7" s="2"/>
      <c r="AA7" s="23" t="s">
        <v>27</v>
      </c>
      <c r="AB7" s="3">
        <v>2</v>
      </c>
      <c r="AC7" s="24">
        <f>AB7*7</f>
        <v>14</v>
      </c>
      <c r="AD7" s="3">
        <f>AB7*5</f>
        <v>10</v>
      </c>
      <c r="AE7" s="3" t="s">
        <v>28</v>
      </c>
      <c r="AF7" s="25">
        <f>AC7*4+AD7*9</f>
        <v>146</v>
      </c>
    </row>
    <row r="8" spans="2:32" ht="27.75" customHeight="1">
      <c r="B8" s="308" t="s">
        <v>10</v>
      </c>
      <c r="C8" s="452"/>
      <c r="D8" s="142"/>
      <c r="E8" s="142"/>
      <c r="F8" s="142"/>
      <c r="G8" s="16"/>
      <c r="H8" s="26"/>
      <c r="I8" s="16"/>
      <c r="J8" s="19" t="s">
        <v>181</v>
      </c>
      <c r="K8" s="19" t="s">
        <v>120</v>
      </c>
      <c r="L8" s="19">
        <v>20</v>
      </c>
      <c r="M8" s="142"/>
      <c r="N8" s="148"/>
      <c r="O8" s="142"/>
      <c r="P8" s="142"/>
      <c r="Q8" s="143"/>
      <c r="R8" s="142"/>
      <c r="S8" s="18" t="s">
        <v>155</v>
      </c>
      <c r="T8" s="18"/>
      <c r="U8" s="18">
        <v>2</v>
      </c>
      <c r="V8" s="439"/>
      <c r="W8" s="358" t="s">
        <v>220</v>
      </c>
      <c r="X8" s="71" t="s">
        <v>229</v>
      </c>
      <c r="Y8" s="290">
        <v>2.5</v>
      </c>
      <c r="Z8" s="10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450" t="s">
        <v>36</v>
      </c>
      <c r="C9" s="452"/>
      <c r="D9" s="142"/>
      <c r="E9" s="142"/>
      <c r="F9" s="142"/>
      <c r="G9" s="142"/>
      <c r="H9" s="143"/>
      <c r="I9" s="142"/>
      <c r="J9" s="155"/>
      <c r="K9" s="26"/>
      <c r="L9" s="18"/>
      <c r="M9" s="180"/>
      <c r="N9" s="163"/>
      <c r="O9" s="154"/>
      <c r="P9" s="142"/>
      <c r="Q9" s="143"/>
      <c r="R9" s="142"/>
      <c r="S9" s="18"/>
      <c r="T9" s="18"/>
      <c r="U9" s="18"/>
      <c r="V9" s="439"/>
      <c r="W9" s="359" t="s">
        <v>11</v>
      </c>
      <c r="X9" s="71" t="s">
        <v>231</v>
      </c>
      <c r="Y9" s="290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450"/>
      <c r="C10" s="452"/>
      <c r="D10" s="142"/>
      <c r="E10" s="142"/>
      <c r="F10" s="142"/>
      <c r="G10" s="142"/>
      <c r="H10" s="143"/>
      <c r="I10" s="142"/>
      <c r="J10" s="142"/>
      <c r="K10" s="143"/>
      <c r="L10" s="142"/>
      <c r="M10" s="154"/>
      <c r="N10" s="155"/>
      <c r="O10" s="162"/>
      <c r="P10" s="142"/>
      <c r="Q10" s="143"/>
      <c r="R10" s="142"/>
      <c r="S10" s="146"/>
      <c r="T10" s="146"/>
      <c r="U10" s="146"/>
      <c r="V10" s="439"/>
      <c r="W10" s="358" t="s">
        <v>221</v>
      </c>
      <c r="X10" s="108" t="s">
        <v>233</v>
      </c>
      <c r="Y10" s="291">
        <v>0</v>
      </c>
      <c r="Z10" s="10"/>
      <c r="AA10" s="2" t="s">
        <v>34</v>
      </c>
      <c r="AE10" s="2">
        <f>AB10*15</f>
        <v>0</v>
      </c>
    </row>
    <row r="11" spans="2:32" ht="27.75" customHeight="1">
      <c r="B11" s="309" t="s">
        <v>35</v>
      </c>
      <c r="C11" s="27"/>
      <c r="D11" s="16"/>
      <c r="E11" s="26"/>
      <c r="F11" s="16"/>
      <c r="G11" s="17"/>
      <c r="H11" s="26"/>
      <c r="I11" s="17"/>
      <c r="J11" s="162"/>
      <c r="K11" s="171"/>
      <c r="L11" s="162"/>
      <c r="M11" s="142"/>
      <c r="N11" s="19"/>
      <c r="O11" s="18"/>
      <c r="P11" s="17"/>
      <c r="Q11" s="26"/>
      <c r="R11" s="17"/>
      <c r="S11" s="17"/>
      <c r="T11" s="26"/>
      <c r="U11" s="17"/>
      <c r="V11" s="439"/>
      <c r="W11" s="359" t="s">
        <v>12</v>
      </c>
      <c r="X11" s="78"/>
      <c r="Y11" s="29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10"/>
      <c r="C12" s="28"/>
      <c r="D12" s="26"/>
      <c r="E12" s="26"/>
      <c r="F12" s="17"/>
      <c r="G12" s="17"/>
      <c r="H12" s="26"/>
      <c r="I12" s="17"/>
      <c r="J12" s="17"/>
      <c r="K12" s="26"/>
      <c r="L12" s="17"/>
      <c r="M12" s="18"/>
      <c r="N12" s="26"/>
      <c r="O12" s="18"/>
      <c r="P12" s="17"/>
      <c r="Q12" s="26"/>
      <c r="R12" s="17"/>
      <c r="S12" s="17"/>
      <c r="T12" s="26"/>
      <c r="U12" s="17"/>
      <c r="V12" s="439"/>
      <c r="W12" s="358" t="s">
        <v>290</v>
      </c>
      <c r="X12" s="83"/>
      <c r="Y12" s="291"/>
      <c r="Z12" s="10"/>
      <c r="AC12" s="29">
        <f>AC11*4/AF11</f>
        <v>0.15658362989323843</v>
      </c>
      <c r="AD12" s="29">
        <f>AD11*9/AF11</f>
        <v>0.28825622775800713</v>
      </c>
      <c r="AE12" s="29">
        <f>AE11*4/AF11</f>
        <v>0.5551601423487544</v>
      </c>
    </row>
    <row r="13" spans="2:32" s="15" customFormat="1" ht="27.75" customHeight="1">
      <c r="B13" s="307">
        <v>5</v>
      </c>
      <c r="C13" s="452"/>
      <c r="D13" s="136" t="str">
        <f>'109.5月菜單'!E30</f>
        <v>什錦穀Q飯</v>
      </c>
      <c r="E13" s="136" t="s">
        <v>15</v>
      </c>
      <c r="F13" s="136"/>
      <c r="G13" s="136" t="str">
        <f>'109.5月菜單'!E31</f>
        <v>咖哩燒豬</v>
      </c>
      <c r="H13" s="136" t="s">
        <v>251</v>
      </c>
      <c r="I13" s="136"/>
      <c r="J13" s="136" t="str">
        <f>'109.5月菜單'!E32</f>
        <v>  刷醬干條(豆)</v>
      </c>
      <c r="K13" s="135" t="s">
        <v>250</v>
      </c>
      <c r="L13" s="136"/>
      <c r="M13" s="136" t="str">
        <f>'109.5月菜單'!E33</f>
        <v>絲瓜麵線</v>
      </c>
      <c r="N13" s="136" t="s">
        <v>17</v>
      </c>
      <c r="O13" s="136"/>
      <c r="P13" s="136" t="str">
        <f>'109.5月菜單'!E34</f>
        <v>淺色蔬菜</v>
      </c>
      <c r="Q13" s="136" t="s">
        <v>18</v>
      </c>
      <c r="R13" s="136"/>
      <c r="S13" s="136" t="str">
        <f>'109.5月菜單'!E35</f>
        <v>可可西米露</v>
      </c>
      <c r="T13" s="136" t="s">
        <v>17</v>
      </c>
      <c r="U13" s="136"/>
      <c r="V13" s="439"/>
      <c r="W13" s="63" t="s">
        <v>7</v>
      </c>
      <c r="X13" s="64" t="s">
        <v>223</v>
      </c>
      <c r="Y13" s="289">
        <v>6.5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308" t="s">
        <v>8</v>
      </c>
      <c r="C14" s="452"/>
      <c r="D14" s="142" t="s">
        <v>60</v>
      </c>
      <c r="E14" s="142"/>
      <c r="F14" s="142">
        <v>80</v>
      </c>
      <c r="G14" s="152" t="s">
        <v>127</v>
      </c>
      <c r="H14" s="146"/>
      <c r="I14" s="147">
        <v>60</v>
      </c>
      <c r="J14" s="142" t="s">
        <v>182</v>
      </c>
      <c r="K14" s="142" t="s">
        <v>180</v>
      </c>
      <c r="L14" s="142">
        <v>35</v>
      </c>
      <c r="M14" s="145" t="s">
        <v>107</v>
      </c>
      <c r="N14" s="150"/>
      <c r="O14" s="149">
        <v>50</v>
      </c>
      <c r="P14" s="142" t="s">
        <v>165</v>
      </c>
      <c r="Q14" s="214"/>
      <c r="R14" s="149">
        <v>100</v>
      </c>
      <c r="S14" s="146" t="s">
        <v>339</v>
      </c>
      <c r="T14" s="146"/>
      <c r="U14" s="146">
        <v>8</v>
      </c>
      <c r="V14" s="439"/>
      <c r="W14" s="66" t="s">
        <v>337</v>
      </c>
      <c r="X14" s="67" t="s">
        <v>225</v>
      </c>
      <c r="Y14" s="290">
        <v>2.7</v>
      </c>
      <c r="Z14" s="10"/>
      <c r="AA14" s="1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308">
        <v>19</v>
      </c>
      <c r="C15" s="452"/>
      <c r="D15" s="142" t="s">
        <v>64</v>
      </c>
      <c r="E15" s="142"/>
      <c r="F15" s="142">
        <v>40</v>
      </c>
      <c r="G15" s="88" t="s">
        <v>80</v>
      </c>
      <c r="H15" s="340"/>
      <c r="I15" s="341">
        <v>10</v>
      </c>
      <c r="J15" s="142"/>
      <c r="K15" s="142"/>
      <c r="L15" s="142"/>
      <c r="M15" s="145" t="s">
        <v>108</v>
      </c>
      <c r="N15" s="150"/>
      <c r="O15" s="149">
        <v>3</v>
      </c>
      <c r="P15" s="138"/>
      <c r="Q15" s="215"/>
      <c r="R15" s="149"/>
      <c r="S15" s="146" t="s">
        <v>340</v>
      </c>
      <c r="T15" s="146"/>
      <c r="U15" s="146">
        <v>20</v>
      </c>
      <c r="V15" s="439"/>
      <c r="W15" s="70" t="s">
        <v>9</v>
      </c>
      <c r="X15" s="71" t="s">
        <v>227</v>
      </c>
      <c r="Y15" s="290">
        <v>1.5</v>
      </c>
      <c r="Z15" s="2"/>
      <c r="AA15" s="23" t="s">
        <v>27</v>
      </c>
      <c r="AB15" s="3">
        <v>2.2</v>
      </c>
      <c r="AC15" s="24">
        <f>AB15*7</f>
        <v>15.400000000000002</v>
      </c>
      <c r="AD15" s="3">
        <f>AB15*5</f>
        <v>11</v>
      </c>
      <c r="AE15" s="3" t="s">
        <v>28</v>
      </c>
      <c r="AF15" s="25">
        <f>AC15*4+AD15*9</f>
        <v>160.60000000000002</v>
      </c>
    </row>
    <row r="16" spans="2:32" ht="27.75" customHeight="1">
      <c r="B16" s="308" t="s">
        <v>10</v>
      </c>
      <c r="C16" s="452"/>
      <c r="D16" s="142"/>
      <c r="E16" s="143"/>
      <c r="F16" s="142"/>
      <c r="G16" s="342" t="s">
        <v>66</v>
      </c>
      <c r="H16" s="340"/>
      <c r="I16" s="341">
        <v>5</v>
      </c>
      <c r="J16" s="142"/>
      <c r="K16" s="143"/>
      <c r="L16" s="142"/>
      <c r="M16" s="155"/>
      <c r="N16" s="148"/>
      <c r="O16" s="142"/>
      <c r="P16" s="216"/>
      <c r="Q16" s="217"/>
      <c r="R16" s="311"/>
      <c r="S16" s="142"/>
      <c r="T16" s="75"/>
      <c r="U16" s="18"/>
      <c r="V16" s="439"/>
      <c r="W16" s="66" t="s">
        <v>228</v>
      </c>
      <c r="X16" s="71" t="s">
        <v>229</v>
      </c>
      <c r="Y16" s="290">
        <v>2.5</v>
      </c>
      <c r="Z16" s="10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450" t="s">
        <v>38</v>
      </c>
      <c r="C17" s="452"/>
      <c r="D17" s="143"/>
      <c r="E17" s="143"/>
      <c r="F17" s="142"/>
      <c r="G17" s="343"/>
      <c r="H17" s="340"/>
      <c r="I17" s="88"/>
      <c r="J17" s="142"/>
      <c r="K17" s="142"/>
      <c r="L17" s="142"/>
      <c r="M17" s="154"/>
      <c r="N17" s="142"/>
      <c r="O17" s="154"/>
      <c r="P17" s="216"/>
      <c r="Q17" s="217"/>
      <c r="R17" s="311"/>
      <c r="S17" s="154"/>
      <c r="T17" s="143"/>
      <c r="U17" s="142"/>
      <c r="V17" s="439"/>
      <c r="W17" s="70" t="s">
        <v>11</v>
      </c>
      <c r="X17" s="71" t="s">
        <v>231</v>
      </c>
      <c r="Y17" s="290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450"/>
      <c r="C18" s="452"/>
      <c r="D18" s="143"/>
      <c r="E18" s="143"/>
      <c r="F18" s="142"/>
      <c r="G18" s="145"/>
      <c r="H18" s="140"/>
      <c r="I18" s="149"/>
      <c r="J18" s="142"/>
      <c r="K18" s="142"/>
      <c r="L18" s="142"/>
      <c r="M18" s="142"/>
      <c r="N18" s="143"/>
      <c r="O18" s="142"/>
      <c r="P18" s="142"/>
      <c r="Q18" s="218"/>
      <c r="R18" s="149"/>
      <c r="S18" s="142"/>
      <c r="T18" s="142"/>
      <c r="U18" s="142"/>
      <c r="V18" s="439"/>
      <c r="W18" s="66" t="s">
        <v>237</v>
      </c>
      <c r="X18" s="108" t="s">
        <v>233</v>
      </c>
      <c r="Y18" s="291">
        <v>0</v>
      </c>
      <c r="Z18" s="10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09" t="s">
        <v>35</v>
      </c>
      <c r="C19" s="27"/>
      <c r="D19" s="26"/>
      <c r="E19" s="26"/>
      <c r="F19" s="17"/>
      <c r="G19" s="147"/>
      <c r="H19" s="142"/>
      <c r="I19" s="142"/>
      <c r="J19" s="17"/>
      <c r="K19" s="26"/>
      <c r="L19" s="17"/>
      <c r="M19" s="146"/>
      <c r="N19" s="146"/>
      <c r="O19" s="146"/>
      <c r="P19" s="17"/>
      <c r="Q19" s="26"/>
      <c r="R19" s="17"/>
      <c r="S19" s="17"/>
      <c r="T19" s="17"/>
      <c r="U19" s="17"/>
      <c r="V19" s="439"/>
      <c r="W19" s="70" t="s">
        <v>12</v>
      </c>
      <c r="X19" s="78"/>
      <c r="Y19" s="29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10"/>
      <c r="C20" s="28"/>
      <c r="D20" s="26"/>
      <c r="E20" s="26"/>
      <c r="F20" s="17"/>
      <c r="G20" s="17"/>
      <c r="H20" s="26"/>
      <c r="I20" s="17"/>
      <c r="J20" s="17"/>
      <c r="K20" s="26"/>
      <c r="L20" s="17"/>
      <c r="M20" s="142"/>
      <c r="N20" s="142"/>
      <c r="O20" s="142"/>
      <c r="P20" s="17"/>
      <c r="Q20" s="26"/>
      <c r="R20" s="17"/>
      <c r="S20" s="16"/>
      <c r="T20" s="26"/>
      <c r="U20" s="17"/>
      <c r="V20" s="439"/>
      <c r="W20" s="66" t="s">
        <v>341</v>
      </c>
      <c r="X20" s="76"/>
      <c r="Y20" s="291"/>
      <c r="Z20" s="10"/>
      <c r="AC20" s="29">
        <f>AC19*4/AF19</f>
        <v>0.14881334188582426</v>
      </c>
      <c r="AD20" s="29">
        <f>AD19*9/AF19</f>
        <v>0.27132777421423987</v>
      </c>
      <c r="AE20" s="29">
        <f>AE19*4/AF19</f>
        <v>0.5798588838999359</v>
      </c>
    </row>
    <row r="21" spans="2:32" s="15" customFormat="1" ht="27.75" customHeight="1">
      <c r="B21" s="312">
        <v>5</v>
      </c>
      <c r="C21" s="452"/>
      <c r="D21" s="136" t="str">
        <f>'109.5月菜單'!I30</f>
        <v>油蔥雞肉飯</v>
      </c>
      <c r="E21" s="136" t="s">
        <v>214</v>
      </c>
      <c r="F21" s="136"/>
      <c r="G21" s="136" t="str">
        <f>'109.5月菜單'!I31</f>
        <v>家傳豬里肌</v>
      </c>
      <c r="H21" s="135" t="s">
        <v>49</v>
      </c>
      <c r="I21" s="136"/>
      <c r="J21" s="136" t="str">
        <f>'109.5月菜單'!I32</f>
        <v>熱狗棒芝麻球雙拼(炸加)</v>
      </c>
      <c r="K21" s="136" t="s">
        <v>39</v>
      </c>
      <c r="L21" s="136"/>
      <c r="M21" s="136" t="str">
        <f>'109.5月菜單'!I33</f>
        <v>  牛角烤餅(冷) </v>
      </c>
      <c r="N21" s="136" t="s">
        <v>150</v>
      </c>
      <c r="O21" s="136"/>
      <c r="P21" s="136" t="str">
        <f>'109.5月菜單'!I34</f>
        <v>淺色蔬菜</v>
      </c>
      <c r="Q21" s="136" t="s">
        <v>48</v>
      </c>
      <c r="R21" s="136"/>
      <c r="S21" s="136" t="str">
        <f>'109.5月菜單'!I35</f>
        <v>白玉腐湯(豆)</v>
      </c>
      <c r="T21" s="136" t="s">
        <v>17</v>
      </c>
      <c r="U21" s="136"/>
      <c r="V21" s="439"/>
      <c r="W21" s="355" t="s">
        <v>7</v>
      </c>
      <c r="X21" s="64" t="s">
        <v>325</v>
      </c>
      <c r="Y21" s="313">
        <v>6.8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2" customFormat="1" ht="27.75" customHeight="1">
      <c r="B22" s="314" t="s">
        <v>8</v>
      </c>
      <c r="C22" s="452"/>
      <c r="D22" s="226" t="s">
        <v>306</v>
      </c>
      <c r="E22" s="225"/>
      <c r="F22" s="227">
        <v>110</v>
      </c>
      <c r="G22" s="207" t="s">
        <v>317</v>
      </c>
      <c r="H22" s="168"/>
      <c r="I22" s="208">
        <v>60</v>
      </c>
      <c r="J22" s="146" t="s">
        <v>363</v>
      </c>
      <c r="K22" s="146" t="s">
        <v>318</v>
      </c>
      <c r="L22" s="146">
        <v>60</v>
      </c>
      <c r="M22" s="142" t="s">
        <v>364</v>
      </c>
      <c r="N22" s="142"/>
      <c r="O22" s="142">
        <v>30</v>
      </c>
      <c r="P22" s="142" t="s">
        <v>319</v>
      </c>
      <c r="Q22" s="142"/>
      <c r="R22" s="142">
        <v>100</v>
      </c>
      <c r="S22" s="149" t="s">
        <v>320</v>
      </c>
      <c r="T22" s="142"/>
      <c r="U22" s="142">
        <v>20</v>
      </c>
      <c r="V22" s="439"/>
      <c r="W22" s="66" t="s">
        <v>238</v>
      </c>
      <c r="X22" s="67" t="s">
        <v>326</v>
      </c>
      <c r="Y22" s="293">
        <v>2.4</v>
      </c>
      <c r="Z22" s="31"/>
      <c r="AA22" s="1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32" customFormat="1" ht="27.75" customHeight="1">
      <c r="B23" s="314">
        <v>20</v>
      </c>
      <c r="C23" s="452"/>
      <c r="D23" s="198" t="s">
        <v>321</v>
      </c>
      <c r="E23" s="17"/>
      <c r="F23" s="199">
        <v>5</v>
      </c>
      <c r="G23" s="149"/>
      <c r="H23" s="142"/>
      <c r="I23" s="142"/>
      <c r="J23" s="142"/>
      <c r="K23" s="142"/>
      <c r="L23" s="18"/>
      <c r="M23" s="142"/>
      <c r="N23" s="142"/>
      <c r="O23" s="142"/>
      <c r="P23" s="142"/>
      <c r="Q23" s="142"/>
      <c r="R23" s="142"/>
      <c r="S23" s="152" t="s">
        <v>322</v>
      </c>
      <c r="T23" s="146" t="s">
        <v>323</v>
      </c>
      <c r="U23" s="146">
        <v>10</v>
      </c>
      <c r="V23" s="439"/>
      <c r="W23" s="70" t="s">
        <v>327</v>
      </c>
      <c r="X23" s="71" t="s">
        <v>328</v>
      </c>
      <c r="Y23" s="293">
        <v>1.4</v>
      </c>
      <c r="Z23" s="33"/>
      <c r="AA23" s="23" t="s">
        <v>27</v>
      </c>
      <c r="AB23" s="3">
        <v>2</v>
      </c>
      <c r="AC23" s="24">
        <f>AB23*7</f>
        <v>14</v>
      </c>
      <c r="AD23" s="3">
        <f>AB23*5</f>
        <v>10</v>
      </c>
      <c r="AE23" s="3" t="s">
        <v>28</v>
      </c>
      <c r="AF23" s="25">
        <f>AC23*4+AD23*9</f>
        <v>146</v>
      </c>
    </row>
    <row r="24" spans="2:32" s="32" customFormat="1" ht="27.75" customHeight="1">
      <c r="B24" s="314" t="s">
        <v>10</v>
      </c>
      <c r="C24" s="452"/>
      <c r="D24" s="200" t="s">
        <v>324</v>
      </c>
      <c r="E24" s="19"/>
      <c r="F24" s="201">
        <v>5</v>
      </c>
      <c r="G24" s="149"/>
      <c r="H24" s="143"/>
      <c r="I24" s="142"/>
      <c r="J24" s="19"/>
      <c r="K24" s="75"/>
      <c r="L24" s="18"/>
      <c r="M24" s="142"/>
      <c r="N24" s="142"/>
      <c r="O24" s="142"/>
      <c r="P24" s="142"/>
      <c r="Q24" s="18"/>
      <c r="R24" s="18"/>
      <c r="S24" s="180"/>
      <c r="T24" s="163"/>
      <c r="U24" s="329"/>
      <c r="V24" s="439"/>
      <c r="W24" s="66" t="s">
        <v>366</v>
      </c>
      <c r="X24" s="71" t="s">
        <v>329</v>
      </c>
      <c r="Y24" s="293">
        <v>3</v>
      </c>
      <c r="Z24" s="31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32" customFormat="1" ht="27.75" customHeight="1">
      <c r="B25" s="451" t="s">
        <v>40</v>
      </c>
      <c r="C25" s="452"/>
      <c r="D25" s="198" t="s">
        <v>313</v>
      </c>
      <c r="E25" s="26"/>
      <c r="F25" s="199">
        <v>10</v>
      </c>
      <c r="G25" s="152"/>
      <c r="H25" s="146"/>
      <c r="I25" s="146"/>
      <c r="J25" s="19"/>
      <c r="K25" s="18"/>
      <c r="L25" s="18"/>
      <c r="M25" s="334"/>
      <c r="N25" s="19"/>
      <c r="O25" s="365"/>
      <c r="P25" s="18"/>
      <c r="Q25" s="18"/>
      <c r="R25" s="18"/>
      <c r="S25" s="152"/>
      <c r="T25" s="148"/>
      <c r="U25" s="247"/>
      <c r="V25" s="439"/>
      <c r="W25" s="70" t="s">
        <v>11</v>
      </c>
      <c r="X25" s="71" t="s">
        <v>330</v>
      </c>
      <c r="Y25" s="293">
        <v>0</v>
      </c>
      <c r="Z25" s="33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32" customFormat="1" ht="27.75" customHeight="1">
      <c r="B26" s="451"/>
      <c r="C26" s="452"/>
      <c r="D26" s="351"/>
      <c r="E26" s="350"/>
      <c r="F26" s="349"/>
      <c r="G26" s="149"/>
      <c r="H26" s="143"/>
      <c r="I26" s="142"/>
      <c r="J26" s="18"/>
      <c r="K26" s="75"/>
      <c r="L26" s="18"/>
      <c r="M26" s="364"/>
      <c r="N26" s="142"/>
      <c r="O26" s="142"/>
      <c r="P26" s="19"/>
      <c r="Q26" s="18"/>
      <c r="R26" s="18"/>
      <c r="S26" s="154"/>
      <c r="T26" s="143"/>
      <c r="U26" s="142"/>
      <c r="V26" s="439"/>
      <c r="W26" s="66" t="s">
        <v>365</v>
      </c>
      <c r="X26" s="108" t="s">
        <v>331</v>
      </c>
      <c r="Y26" s="293">
        <v>0</v>
      </c>
      <c r="Z26" s="31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32" customFormat="1" ht="27.75" customHeight="1">
      <c r="B27" s="309" t="s">
        <v>35</v>
      </c>
      <c r="C27" s="34"/>
      <c r="D27" s="198"/>
      <c r="E27" s="26"/>
      <c r="F27" s="199"/>
      <c r="G27" s="174"/>
      <c r="H27" s="75"/>
      <c r="I27" s="18"/>
      <c r="J27" s="19"/>
      <c r="K27" s="75"/>
      <c r="L27" s="19"/>
      <c r="M27" s="154"/>
      <c r="N27" s="154"/>
      <c r="O27" s="154"/>
      <c r="P27" s="117"/>
      <c r="Q27" s="118"/>
      <c r="R27" s="117"/>
      <c r="S27" s="115"/>
      <c r="T27" s="115"/>
      <c r="U27" s="115"/>
      <c r="V27" s="439"/>
      <c r="W27" s="70" t="s">
        <v>12</v>
      </c>
      <c r="X27" s="108"/>
      <c r="Y27" s="293"/>
      <c r="Z27" s="3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32" customFormat="1" ht="27.75" customHeight="1" thickBot="1">
      <c r="B28" s="315"/>
      <c r="C28" s="35"/>
      <c r="D28" s="165"/>
      <c r="E28" s="127"/>
      <c r="F28" s="128"/>
      <c r="G28" s="162"/>
      <c r="H28" s="19"/>
      <c r="I28" s="18"/>
      <c r="J28" s="162"/>
      <c r="K28" s="26"/>
      <c r="L28" s="17"/>
      <c r="M28" s="17"/>
      <c r="N28" s="26"/>
      <c r="O28" s="17"/>
      <c r="P28" s="17"/>
      <c r="Q28" s="26"/>
      <c r="R28" s="17"/>
      <c r="S28" s="17"/>
      <c r="T28" s="26"/>
      <c r="U28" s="17"/>
      <c r="V28" s="439"/>
      <c r="W28" s="97" t="s">
        <v>367</v>
      </c>
      <c r="X28" s="98"/>
      <c r="Y28" s="295"/>
      <c r="Z28" s="31"/>
      <c r="AA28" s="33"/>
      <c r="AB28" s="36"/>
      <c r="AC28" s="29">
        <f>AC27*4/AF27</f>
        <v>0.15658362989323843</v>
      </c>
      <c r="AD28" s="29">
        <f>AD27*9/AF27</f>
        <v>0.28825622775800713</v>
      </c>
      <c r="AE28" s="29">
        <f>AE27*4/AF27</f>
        <v>0.5551601423487544</v>
      </c>
      <c r="AF28" s="33"/>
    </row>
    <row r="29" spans="2:32" s="15" customFormat="1" ht="27.75" customHeight="1">
      <c r="B29" s="307">
        <v>5</v>
      </c>
      <c r="C29" s="452"/>
      <c r="D29" s="136" t="str">
        <f>'109.5月菜單'!M30</f>
        <v>地瓜蕎麥飯</v>
      </c>
      <c r="E29" s="136" t="s">
        <v>15</v>
      </c>
      <c r="F29" s="136"/>
      <c r="G29" s="136" t="str">
        <f>'109.5月菜單'!M31</f>
        <v>卡拉雞排(炸)</v>
      </c>
      <c r="H29" s="136" t="s">
        <v>39</v>
      </c>
      <c r="I29" s="136"/>
      <c r="J29" s="136" t="str">
        <f>'109.5月菜單'!M32</f>
        <v>瓜仔肉醬(醃)</v>
      </c>
      <c r="K29" s="136" t="s">
        <v>17</v>
      </c>
      <c r="L29" s="136"/>
      <c r="M29" s="136" t="str">
        <f>'109.5月菜單'!M33</f>
        <v> 蔬炒拋麵 </v>
      </c>
      <c r="N29" s="136" t="s">
        <v>18</v>
      </c>
      <c r="O29" s="136"/>
      <c r="P29" s="136" t="str">
        <f>'109.5月菜單'!M34</f>
        <v>深色蔬菜</v>
      </c>
      <c r="Q29" s="136" t="s">
        <v>18</v>
      </c>
      <c r="R29" s="136"/>
      <c r="S29" s="136" t="str">
        <f>'109.5月菜單'!M35</f>
        <v>海芽金菇湯</v>
      </c>
      <c r="T29" s="136" t="s">
        <v>110</v>
      </c>
      <c r="U29" s="136"/>
      <c r="V29" s="439"/>
      <c r="W29" s="355" t="s">
        <v>7</v>
      </c>
      <c r="X29" s="64" t="s">
        <v>223</v>
      </c>
      <c r="Y29" s="289">
        <v>6.5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308" t="s">
        <v>8</v>
      </c>
      <c r="C30" s="452"/>
      <c r="D30" s="153" t="s">
        <v>68</v>
      </c>
      <c r="E30" s="168"/>
      <c r="F30" s="142">
        <v>74</v>
      </c>
      <c r="G30" s="146" t="s">
        <v>269</v>
      </c>
      <c r="H30" s="146"/>
      <c r="I30" s="147">
        <v>50</v>
      </c>
      <c r="J30" s="152" t="s">
        <v>122</v>
      </c>
      <c r="K30" s="148"/>
      <c r="L30" s="146">
        <v>30</v>
      </c>
      <c r="M30" s="142" t="s">
        <v>74</v>
      </c>
      <c r="N30" s="146"/>
      <c r="O30" s="142">
        <v>20</v>
      </c>
      <c r="P30" s="142" t="s">
        <v>70</v>
      </c>
      <c r="Q30" s="142"/>
      <c r="R30" s="142">
        <v>100</v>
      </c>
      <c r="S30" s="16" t="s">
        <v>170</v>
      </c>
      <c r="T30" s="16"/>
      <c r="U30" s="16">
        <v>1</v>
      </c>
      <c r="V30" s="439"/>
      <c r="W30" s="358" t="s">
        <v>224</v>
      </c>
      <c r="X30" s="67" t="s">
        <v>225</v>
      </c>
      <c r="Y30" s="290">
        <v>2.5</v>
      </c>
      <c r="Z30" s="10"/>
      <c r="AA30" s="1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308">
        <v>21</v>
      </c>
      <c r="C31" s="452"/>
      <c r="D31" s="153" t="s">
        <v>71</v>
      </c>
      <c r="E31" s="168"/>
      <c r="F31" s="142">
        <v>20</v>
      </c>
      <c r="G31" s="142" t="s">
        <v>172</v>
      </c>
      <c r="H31" s="142"/>
      <c r="I31" s="142"/>
      <c r="J31" s="152" t="s">
        <v>123</v>
      </c>
      <c r="K31" s="146" t="s">
        <v>120</v>
      </c>
      <c r="L31" s="146">
        <v>18</v>
      </c>
      <c r="M31" s="142" t="s">
        <v>256</v>
      </c>
      <c r="N31" s="146"/>
      <c r="O31" s="142">
        <v>7</v>
      </c>
      <c r="P31" s="142"/>
      <c r="Q31" s="142"/>
      <c r="R31" s="142"/>
      <c r="S31" s="16" t="s">
        <v>77</v>
      </c>
      <c r="T31" s="16"/>
      <c r="U31" s="16">
        <v>5</v>
      </c>
      <c r="V31" s="439"/>
      <c r="W31" s="359" t="s">
        <v>226</v>
      </c>
      <c r="X31" s="71" t="s">
        <v>227</v>
      </c>
      <c r="Y31" s="290">
        <v>1.5</v>
      </c>
      <c r="Z31" s="2"/>
      <c r="AA31" s="23" t="s">
        <v>27</v>
      </c>
      <c r="AB31" s="3">
        <v>2.3</v>
      </c>
      <c r="AC31" s="24">
        <f>AB31*7</f>
        <v>16.099999999999998</v>
      </c>
      <c r="AD31" s="3">
        <f>AB31*5</f>
        <v>11.5</v>
      </c>
      <c r="AE31" s="3" t="s">
        <v>28</v>
      </c>
      <c r="AF31" s="25">
        <f>AC31*4+AD31*9</f>
        <v>167.89999999999998</v>
      </c>
    </row>
    <row r="32" spans="2:32" ht="27.75" customHeight="1">
      <c r="B32" s="308" t="s">
        <v>10</v>
      </c>
      <c r="C32" s="452"/>
      <c r="D32" s="153" t="s">
        <v>72</v>
      </c>
      <c r="E32" s="141"/>
      <c r="F32" s="142">
        <v>36</v>
      </c>
      <c r="G32" s="152"/>
      <c r="H32" s="146"/>
      <c r="I32" s="146"/>
      <c r="J32" s="229" t="s">
        <v>94</v>
      </c>
      <c r="K32" s="228"/>
      <c r="L32" s="230">
        <v>15</v>
      </c>
      <c r="M32" s="142" t="s">
        <v>66</v>
      </c>
      <c r="N32" s="148"/>
      <c r="O32" s="142">
        <v>5</v>
      </c>
      <c r="P32" s="142"/>
      <c r="Q32" s="142"/>
      <c r="R32" s="142"/>
      <c r="S32" s="154"/>
      <c r="T32" s="142"/>
      <c r="U32" s="147"/>
      <c r="V32" s="439"/>
      <c r="W32" s="358" t="s">
        <v>235</v>
      </c>
      <c r="X32" s="71" t="s">
        <v>229</v>
      </c>
      <c r="Y32" s="290">
        <v>2.7</v>
      </c>
      <c r="Z32" s="10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450" t="s">
        <v>41</v>
      </c>
      <c r="C33" s="452"/>
      <c r="D33" s="294"/>
      <c r="E33" s="205"/>
      <c r="F33" s="294"/>
      <c r="G33" s="157"/>
      <c r="H33" s="179"/>
      <c r="I33" s="224"/>
      <c r="J33" s="155"/>
      <c r="K33" s="167"/>
      <c r="L33" s="272"/>
      <c r="M33" s="152" t="s">
        <v>75</v>
      </c>
      <c r="N33" s="148"/>
      <c r="O33" s="146">
        <v>4</v>
      </c>
      <c r="P33" s="142"/>
      <c r="Q33" s="142"/>
      <c r="R33" s="142"/>
      <c r="S33" s="154"/>
      <c r="T33" s="142"/>
      <c r="U33" s="142"/>
      <c r="V33" s="439"/>
      <c r="W33" s="359" t="s">
        <v>11</v>
      </c>
      <c r="X33" s="71" t="s">
        <v>231</v>
      </c>
      <c r="Y33" s="290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450"/>
      <c r="C34" s="452"/>
      <c r="D34" s="294"/>
      <c r="E34" s="205"/>
      <c r="F34" s="294"/>
      <c r="G34" s="157"/>
      <c r="H34" s="167"/>
      <c r="I34" s="272"/>
      <c r="J34" s="146"/>
      <c r="K34" s="146"/>
      <c r="L34" s="146"/>
      <c r="M34" s="180"/>
      <c r="N34" s="163"/>
      <c r="O34" s="154"/>
      <c r="P34" s="142"/>
      <c r="Q34" s="143"/>
      <c r="R34" s="142"/>
      <c r="S34" s="142"/>
      <c r="T34" s="143"/>
      <c r="U34" s="142"/>
      <c r="V34" s="439"/>
      <c r="W34" s="358" t="s">
        <v>288</v>
      </c>
      <c r="X34" s="108" t="s">
        <v>233</v>
      </c>
      <c r="Y34" s="290">
        <v>0</v>
      </c>
      <c r="Z34" s="10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09" t="s">
        <v>35</v>
      </c>
      <c r="C35" s="27"/>
      <c r="D35" s="148"/>
      <c r="E35" s="148"/>
      <c r="F35" s="146"/>
      <c r="G35" s="142"/>
      <c r="H35" s="148"/>
      <c r="I35" s="142"/>
      <c r="J35" s="146"/>
      <c r="K35" s="146"/>
      <c r="L35" s="146"/>
      <c r="M35" s="178"/>
      <c r="N35" s="140"/>
      <c r="O35" s="149"/>
      <c r="P35" s="146"/>
      <c r="Q35" s="148"/>
      <c r="R35" s="146"/>
      <c r="S35" s="16"/>
      <c r="T35" s="26"/>
      <c r="U35" s="17"/>
      <c r="V35" s="439"/>
      <c r="W35" s="359" t="s">
        <v>12</v>
      </c>
      <c r="X35" s="78"/>
      <c r="Y35" s="29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10"/>
      <c r="C36" s="28"/>
      <c r="D36" s="26"/>
      <c r="E36" s="26"/>
      <c r="F36" s="17"/>
      <c r="G36" s="154"/>
      <c r="H36" s="148"/>
      <c r="I36" s="146"/>
      <c r="J36" s="17"/>
      <c r="K36" s="26"/>
      <c r="L36" s="17"/>
      <c r="M36" s="17"/>
      <c r="N36" s="26"/>
      <c r="O36" s="17"/>
      <c r="P36" s="17"/>
      <c r="Q36" s="26"/>
      <c r="R36" s="17"/>
      <c r="S36" s="17"/>
      <c r="T36" s="26"/>
      <c r="U36" s="17"/>
      <c r="V36" s="439"/>
      <c r="W36" s="358" t="s">
        <v>248</v>
      </c>
      <c r="X36" s="76"/>
      <c r="Y36" s="290"/>
      <c r="Z36" s="10"/>
      <c r="AC36" s="29">
        <f>AC35*4/AF35</f>
        <v>0.1509433962264151</v>
      </c>
      <c r="AD36" s="29">
        <f>AD35*9/AF35</f>
        <v>0.27536970933197347</v>
      </c>
      <c r="AE36" s="29">
        <f>AE35*4/AF35</f>
        <v>0.5736868944416115</v>
      </c>
    </row>
    <row r="37" spans="2:32" s="15" customFormat="1" ht="27.75" customHeight="1">
      <c r="B37" s="307">
        <v>5</v>
      </c>
      <c r="C37" s="452"/>
      <c r="D37" s="164" t="str">
        <f>'109.5月菜單'!Q30</f>
        <v>香Q米飯</v>
      </c>
      <c r="E37" s="164" t="s">
        <v>15</v>
      </c>
      <c r="F37" s="164"/>
      <c r="G37" s="136" t="str">
        <f>'109.5月菜單'!Q31</f>
        <v>蔥爆彩椒豬肉</v>
      </c>
      <c r="H37" s="136" t="s">
        <v>213</v>
      </c>
      <c r="I37" s="136"/>
      <c r="J37" s="136" t="str">
        <f>'109.5月菜單'!Q32</f>
        <v>黃金炒蛋</v>
      </c>
      <c r="K37" s="136" t="s">
        <v>18</v>
      </c>
      <c r="L37" s="136"/>
      <c r="M37" s="136" t="str">
        <f>'109.5月菜單'!Q33</f>
        <v>  泰式雲吞(加)</v>
      </c>
      <c r="N37" s="136" t="s">
        <v>17</v>
      </c>
      <c r="O37" s="136"/>
      <c r="P37" s="136" t="str">
        <f>'109.5月菜單'!Q34</f>
        <v>深色蔬菜</v>
      </c>
      <c r="Q37" s="136" t="s">
        <v>18</v>
      </c>
      <c r="R37" s="136"/>
      <c r="S37" s="136" t="str">
        <f>'109.5月菜單'!Q35</f>
        <v>柴魚豆腐湯(豆)</v>
      </c>
      <c r="T37" s="136" t="s">
        <v>17</v>
      </c>
      <c r="U37" s="136"/>
      <c r="V37" s="439"/>
      <c r="W37" s="63" t="s">
        <v>7</v>
      </c>
      <c r="X37" s="64" t="s">
        <v>223</v>
      </c>
      <c r="Y37" s="313">
        <v>6.5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308" t="s">
        <v>8</v>
      </c>
      <c r="C38" s="453"/>
      <c r="D38" s="146" t="s">
        <v>105</v>
      </c>
      <c r="E38" s="146"/>
      <c r="F38" s="146">
        <v>120</v>
      </c>
      <c r="G38" s="142" t="s">
        <v>270</v>
      </c>
      <c r="H38" s="142"/>
      <c r="I38" s="142">
        <v>60</v>
      </c>
      <c r="J38" s="142" t="s">
        <v>206</v>
      </c>
      <c r="K38" s="148"/>
      <c r="L38" s="142">
        <v>45</v>
      </c>
      <c r="M38" s="142" t="s">
        <v>207</v>
      </c>
      <c r="N38" s="142" t="s">
        <v>193</v>
      </c>
      <c r="O38" s="142">
        <v>30</v>
      </c>
      <c r="P38" s="142" t="s">
        <v>166</v>
      </c>
      <c r="Q38" s="142"/>
      <c r="R38" s="142">
        <v>100</v>
      </c>
      <c r="S38" s="18" t="s">
        <v>91</v>
      </c>
      <c r="T38" s="19" t="s">
        <v>63</v>
      </c>
      <c r="U38" s="201">
        <v>20</v>
      </c>
      <c r="V38" s="440"/>
      <c r="W38" s="66" t="s">
        <v>244</v>
      </c>
      <c r="X38" s="67" t="s">
        <v>225</v>
      </c>
      <c r="Y38" s="293">
        <v>2.5</v>
      </c>
      <c r="Z38" s="10"/>
      <c r="AA38" s="1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08">
        <v>22</v>
      </c>
      <c r="C39" s="453"/>
      <c r="D39" s="17"/>
      <c r="E39" s="17"/>
      <c r="F39" s="17"/>
      <c r="G39" s="142" t="s">
        <v>94</v>
      </c>
      <c r="H39" s="142"/>
      <c r="I39" s="142">
        <v>10</v>
      </c>
      <c r="J39" s="142" t="s">
        <v>203</v>
      </c>
      <c r="K39" s="146"/>
      <c r="L39" s="142">
        <v>15</v>
      </c>
      <c r="M39" s="154"/>
      <c r="N39" s="142"/>
      <c r="O39" s="142"/>
      <c r="P39" s="142"/>
      <c r="Q39" s="142"/>
      <c r="R39" s="142"/>
      <c r="S39" s="18" t="s">
        <v>119</v>
      </c>
      <c r="T39" s="18"/>
      <c r="U39" s="201">
        <v>0.05</v>
      </c>
      <c r="V39" s="440"/>
      <c r="W39" s="70" t="s">
        <v>9</v>
      </c>
      <c r="X39" s="71" t="s">
        <v>227</v>
      </c>
      <c r="Y39" s="360">
        <v>1.5</v>
      </c>
      <c r="Z39" s="2"/>
      <c r="AA39" s="23" t="s">
        <v>27</v>
      </c>
      <c r="AB39" s="3">
        <v>2.3</v>
      </c>
      <c r="AC39" s="24">
        <f>AB39*7</f>
        <v>16.099999999999998</v>
      </c>
      <c r="AD39" s="3">
        <f>AB39*5</f>
        <v>11.5</v>
      </c>
      <c r="AE39" s="3" t="s">
        <v>28</v>
      </c>
      <c r="AF39" s="25">
        <f>AC39*4+AD39*9</f>
        <v>167.89999999999998</v>
      </c>
    </row>
    <row r="40" spans="2:32" ht="27.75" customHeight="1">
      <c r="B40" s="308" t="s">
        <v>10</v>
      </c>
      <c r="C40" s="453"/>
      <c r="D40" s="145"/>
      <c r="E40" s="150"/>
      <c r="F40" s="151"/>
      <c r="G40" s="147" t="s">
        <v>177</v>
      </c>
      <c r="H40" s="147"/>
      <c r="I40" s="147">
        <v>5</v>
      </c>
      <c r="J40" s="142" t="s">
        <v>196</v>
      </c>
      <c r="K40" s="148"/>
      <c r="L40" s="142">
        <v>5</v>
      </c>
      <c r="M40" s="154"/>
      <c r="N40" s="75"/>
      <c r="O40" s="18"/>
      <c r="P40" s="142"/>
      <c r="Q40" s="142"/>
      <c r="R40" s="142"/>
      <c r="S40" s="147" t="s">
        <v>268</v>
      </c>
      <c r="T40" s="142"/>
      <c r="U40" s="142">
        <v>15</v>
      </c>
      <c r="V40" s="440"/>
      <c r="W40" s="66" t="s">
        <v>220</v>
      </c>
      <c r="X40" s="71" t="s">
        <v>229</v>
      </c>
      <c r="Y40" s="293">
        <v>2.5</v>
      </c>
      <c r="Z40" s="10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450" t="s">
        <v>31</v>
      </c>
      <c r="C41" s="453"/>
      <c r="D41" s="145"/>
      <c r="E41" s="150"/>
      <c r="F41" s="151"/>
      <c r="G41" s="154"/>
      <c r="H41" s="143"/>
      <c r="I41" s="154"/>
      <c r="J41" s="155"/>
      <c r="K41" s="18"/>
      <c r="L41" s="18"/>
      <c r="M41" s="145"/>
      <c r="N41" s="150"/>
      <c r="O41" s="151"/>
      <c r="P41" s="142"/>
      <c r="Q41" s="142"/>
      <c r="R41" s="142"/>
      <c r="S41" s="154"/>
      <c r="T41" s="75"/>
      <c r="U41" s="18"/>
      <c r="V41" s="440"/>
      <c r="W41" s="70" t="s">
        <v>11</v>
      </c>
      <c r="X41" s="71" t="s">
        <v>231</v>
      </c>
      <c r="Y41" s="293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450"/>
      <c r="C42" s="453"/>
      <c r="D42" s="145"/>
      <c r="E42" s="140"/>
      <c r="F42" s="151"/>
      <c r="G42" s="209"/>
      <c r="H42" s="143"/>
      <c r="I42" s="142"/>
      <c r="J42" s="155"/>
      <c r="K42" s="18"/>
      <c r="L42" s="18"/>
      <c r="M42" s="145"/>
      <c r="N42" s="140"/>
      <c r="O42" s="151"/>
      <c r="P42" s="142"/>
      <c r="Q42" s="143"/>
      <c r="R42" s="142"/>
      <c r="S42" s="142"/>
      <c r="T42" s="142"/>
      <c r="U42" s="142"/>
      <c r="V42" s="440"/>
      <c r="W42" s="66" t="s">
        <v>246</v>
      </c>
      <c r="X42" s="108" t="s">
        <v>233</v>
      </c>
      <c r="Y42" s="293">
        <v>0</v>
      </c>
      <c r="Z42" s="10"/>
      <c r="AA42" s="2" t="s">
        <v>34</v>
      </c>
      <c r="AE42" s="2">
        <f>AB42*15</f>
        <v>0</v>
      </c>
    </row>
    <row r="43" spans="2:32" ht="27.75" customHeight="1">
      <c r="B43" s="309" t="s">
        <v>35</v>
      </c>
      <c r="C43" s="129"/>
      <c r="D43" s="198"/>
      <c r="E43" s="26"/>
      <c r="F43" s="199"/>
      <c r="G43" s="174"/>
      <c r="H43" s="75"/>
      <c r="I43" s="18"/>
      <c r="J43" s="19"/>
      <c r="K43" s="75"/>
      <c r="L43" s="19"/>
      <c r="M43" s="154"/>
      <c r="N43" s="154"/>
      <c r="O43" s="154"/>
      <c r="P43" s="18"/>
      <c r="Q43" s="75"/>
      <c r="R43" s="18"/>
      <c r="S43" s="146"/>
      <c r="T43" s="146"/>
      <c r="U43" s="146"/>
      <c r="V43" s="440"/>
      <c r="W43" s="70" t="s">
        <v>12</v>
      </c>
      <c r="X43" s="78"/>
      <c r="Y43" s="29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316"/>
      <c r="C44" s="317"/>
      <c r="D44" s="333"/>
      <c r="E44" s="245"/>
      <c r="F44" s="128"/>
      <c r="G44" s="248"/>
      <c r="H44" s="194"/>
      <c r="I44" s="195"/>
      <c r="J44" s="192"/>
      <c r="K44" s="193"/>
      <c r="L44" s="192"/>
      <c r="M44" s="196"/>
      <c r="N44" s="121"/>
      <c r="O44" s="197"/>
      <c r="P44" s="195"/>
      <c r="Q44" s="194"/>
      <c r="R44" s="195"/>
      <c r="S44" s="195"/>
      <c r="T44" s="194"/>
      <c r="U44" s="195"/>
      <c r="V44" s="441"/>
      <c r="W44" s="288" t="s">
        <v>282</v>
      </c>
      <c r="X44" s="318"/>
      <c r="Y44" s="319"/>
      <c r="Z44" s="10"/>
      <c r="AC44" s="29">
        <f>AC43*4/AF43</f>
        <v>0.16345624656026417</v>
      </c>
      <c r="AD44" s="29">
        <f>AD43*9/AF43</f>
        <v>0.2971931755641167</v>
      </c>
      <c r="AE44" s="29">
        <f>AE43*4/AF43</f>
        <v>0.5393505778756192</v>
      </c>
    </row>
    <row r="45" spans="3:26" ht="21.75" customHeight="1">
      <c r="C45" s="2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39"/>
    </row>
    <row r="46" spans="2:25" ht="20.25">
      <c r="B46" s="3"/>
      <c r="D46" s="454"/>
      <c r="E46" s="454"/>
      <c r="F46" s="455"/>
      <c r="G46" s="455"/>
      <c r="H46" s="40"/>
      <c r="I46" s="2"/>
      <c r="J46" s="2"/>
      <c r="K46" s="40"/>
      <c r="L46" s="2"/>
      <c r="N46" s="40"/>
      <c r="O46" s="2"/>
      <c r="Q46" s="40"/>
      <c r="R46" s="2"/>
      <c r="T46" s="40"/>
      <c r="U46" s="2"/>
      <c r="Y46" s="42"/>
    </row>
    <row r="47" ht="20.25">
      <c r="Y47" s="42"/>
    </row>
    <row r="48" ht="20.25">
      <c r="Y48" s="42"/>
    </row>
    <row r="49" ht="20.25">
      <c r="Y49" s="42"/>
    </row>
    <row r="50" ht="20.25">
      <c r="Y50" s="42"/>
    </row>
    <row r="51" ht="20.25">
      <c r="Y51" s="42"/>
    </row>
    <row r="52" ht="20.25">
      <c r="Y52" s="42"/>
    </row>
  </sheetData>
  <sheetProtection/>
  <mergeCells count="15">
    <mergeCell ref="D46:G46"/>
    <mergeCell ref="C29:C34"/>
    <mergeCell ref="B1:Y1"/>
    <mergeCell ref="B2:G2"/>
    <mergeCell ref="C5:C10"/>
    <mergeCell ref="B9:B10"/>
    <mergeCell ref="C13:C18"/>
    <mergeCell ref="J45:Y45"/>
    <mergeCell ref="B17:B18"/>
    <mergeCell ref="B25:B26"/>
    <mergeCell ref="V5:V44"/>
    <mergeCell ref="B33:B34"/>
    <mergeCell ref="C37:C42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2"/>
  <sheetViews>
    <sheetView tabSelected="1" view="pageBreakPreview" zoomScale="40" zoomScaleNormal="40" zoomScaleSheetLayoutView="40" zoomScalePageLayoutView="0" workbookViewId="0" topLeftCell="A1">
      <selection activeCell="M24" sqref="M24"/>
    </sheetView>
  </sheetViews>
  <sheetFormatPr defaultColWidth="9.00390625" defaultRowHeight="16.5"/>
  <cols>
    <col min="1" max="1" width="1.875" style="21" customWidth="1"/>
    <col min="2" max="2" width="4.875" style="37" customWidth="1"/>
    <col min="3" max="3" width="0" style="21" hidden="1" customWidth="1"/>
    <col min="4" max="4" width="18.625" style="21" customWidth="1"/>
    <col min="5" max="5" width="5.625" style="38" customWidth="1"/>
    <col min="6" max="6" width="9.625" style="21" customWidth="1"/>
    <col min="7" max="7" width="18.625" style="21" customWidth="1"/>
    <col min="8" max="8" width="5.625" style="38" customWidth="1"/>
    <col min="9" max="9" width="9.625" style="21" customWidth="1"/>
    <col min="10" max="10" width="18.625" style="21" customWidth="1"/>
    <col min="11" max="11" width="5.625" style="38" customWidth="1"/>
    <col min="12" max="12" width="9.625" style="21" customWidth="1"/>
    <col min="13" max="13" width="18.625" style="21" customWidth="1"/>
    <col min="14" max="14" width="5.625" style="38" customWidth="1"/>
    <col min="15" max="15" width="9.625" style="21" customWidth="1"/>
    <col min="16" max="16" width="18.625" style="21" customWidth="1"/>
    <col min="17" max="17" width="5.625" style="38" customWidth="1"/>
    <col min="18" max="18" width="9.625" style="21" customWidth="1"/>
    <col min="19" max="19" width="18.625" style="21" customWidth="1"/>
    <col min="20" max="20" width="5.625" style="38" customWidth="1"/>
    <col min="21" max="21" width="9.625" style="21" customWidth="1"/>
    <col min="22" max="22" width="12.125" style="370" customWidth="1"/>
    <col min="23" max="23" width="11.75390625" style="41" customWidth="1"/>
    <col min="24" max="24" width="11.25390625" style="105" customWidth="1"/>
    <col min="25" max="25" width="6.625" style="43" customWidth="1"/>
    <col min="26" max="26" width="6.625" style="2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1" customWidth="1"/>
  </cols>
  <sheetData>
    <row r="1" spans="2:28" s="2" customFormat="1" ht="38.25">
      <c r="B1" s="444" t="s">
        <v>350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1"/>
      <c r="AB1" s="3"/>
    </row>
    <row r="2" spans="2:28" s="2" customFormat="1" ht="16.5" customHeight="1">
      <c r="B2" s="456"/>
      <c r="C2" s="457"/>
      <c r="D2" s="457"/>
      <c r="E2" s="457"/>
      <c r="F2" s="457"/>
      <c r="G2" s="45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368"/>
      <c r="W2" s="5"/>
      <c r="X2" s="49"/>
      <c r="Y2" s="5"/>
      <c r="Z2" s="1"/>
      <c r="AB2" s="3"/>
    </row>
    <row r="3" spans="2:28" s="2" customFormat="1" ht="31.5" customHeight="1" thickBot="1">
      <c r="B3" s="109" t="s">
        <v>44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7"/>
      <c r="U3" s="7"/>
      <c r="V3" s="369"/>
      <c r="W3" s="8"/>
      <c r="X3" s="53"/>
      <c r="Y3" s="9"/>
      <c r="Z3" s="10"/>
      <c r="AB3" s="3"/>
    </row>
    <row r="4" spans="2:32" s="13" customFormat="1" ht="43.5">
      <c r="B4" s="300" t="s">
        <v>0</v>
      </c>
      <c r="C4" s="301" t="s">
        <v>1</v>
      </c>
      <c r="D4" s="302" t="s">
        <v>2</v>
      </c>
      <c r="E4" s="254" t="s">
        <v>42</v>
      </c>
      <c r="F4" s="302"/>
      <c r="G4" s="302" t="s">
        <v>3</v>
      </c>
      <c r="H4" s="254" t="s">
        <v>42</v>
      </c>
      <c r="I4" s="302"/>
      <c r="J4" s="302" t="s">
        <v>4</v>
      </c>
      <c r="K4" s="254" t="s">
        <v>42</v>
      </c>
      <c r="L4" s="303"/>
      <c r="M4" s="302" t="s">
        <v>4</v>
      </c>
      <c r="N4" s="254" t="s">
        <v>42</v>
      </c>
      <c r="O4" s="302"/>
      <c r="P4" s="302" t="s">
        <v>4</v>
      </c>
      <c r="Q4" s="254" t="s">
        <v>42</v>
      </c>
      <c r="R4" s="302"/>
      <c r="S4" s="304" t="s">
        <v>5</v>
      </c>
      <c r="T4" s="254" t="s">
        <v>42</v>
      </c>
      <c r="U4" s="302"/>
      <c r="V4" s="367" t="s">
        <v>333</v>
      </c>
      <c r="W4" s="305" t="s">
        <v>6</v>
      </c>
      <c r="X4" s="257" t="s">
        <v>13</v>
      </c>
      <c r="Y4" s="306" t="s">
        <v>14</v>
      </c>
      <c r="Z4" s="11"/>
      <c r="AA4" s="12"/>
      <c r="AB4" s="3"/>
      <c r="AC4" s="2"/>
      <c r="AD4" s="2"/>
      <c r="AE4" s="2"/>
      <c r="AF4" s="2"/>
    </row>
    <row r="5" spans="2:32" s="15" customFormat="1" ht="64.5" customHeight="1">
      <c r="B5" s="307">
        <v>5</v>
      </c>
      <c r="C5" s="452"/>
      <c r="D5" s="136" t="str">
        <f>'109.5月菜單'!A39</f>
        <v>香Q米飯</v>
      </c>
      <c r="E5" s="136" t="s">
        <v>15</v>
      </c>
      <c r="F5" s="114" t="s">
        <v>16</v>
      </c>
      <c r="G5" s="136" t="str">
        <f>'109.5月菜單'!A40</f>
        <v>土豆燒肉塊</v>
      </c>
      <c r="H5" s="135" t="s">
        <v>17</v>
      </c>
      <c r="I5" s="114" t="s">
        <v>16</v>
      </c>
      <c r="J5" s="136" t="str">
        <f>'109.5月菜單'!A41</f>
        <v> 南台海鮮捲條(加)</v>
      </c>
      <c r="K5" s="136" t="s">
        <v>252</v>
      </c>
      <c r="L5" s="114" t="s">
        <v>16</v>
      </c>
      <c r="M5" s="136" t="str">
        <f>'109.5月菜單'!A42</f>
        <v>燴炒大瓜</v>
      </c>
      <c r="N5" s="136" t="s">
        <v>17</v>
      </c>
      <c r="O5" s="114" t="s">
        <v>16</v>
      </c>
      <c r="P5" s="136" t="str">
        <f>'109.5月菜單'!A43</f>
        <v>深色蔬菜</v>
      </c>
      <c r="Q5" s="136" t="s">
        <v>18</v>
      </c>
      <c r="R5" s="114" t="s">
        <v>16</v>
      </c>
      <c r="S5" s="136" t="str">
        <f>'109.5月菜單'!A44</f>
        <v>玉米濃湯(芡)</v>
      </c>
      <c r="T5" s="136" t="s">
        <v>65</v>
      </c>
      <c r="U5" s="114" t="s">
        <v>16</v>
      </c>
      <c r="V5" s="438" t="s">
        <v>334</v>
      </c>
      <c r="W5" s="236" t="s">
        <v>7</v>
      </c>
      <c r="X5" s="64" t="s">
        <v>223</v>
      </c>
      <c r="Y5" s="282">
        <v>6.2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308" t="s">
        <v>8</v>
      </c>
      <c r="C6" s="452"/>
      <c r="D6" s="169" t="s">
        <v>68</v>
      </c>
      <c r="E6" s="169"/>
      <c r="F6" s="169">
        <v>120</v>
      </c>
      <c r="G6" s="142" t="s">
        <v>183</v>
      </c>
      <c r="H6" s="142"/>
      <c r="I6" s="142">
        <v>60</v>
      </c>
      <c r="J6" s="142" t="s">
        <v>271</v>
      </c>
      <c r="K6" s="142" t="s">
        <v>61</v>
      </c>
      <c r="L6" s="142">
        <v>30</v>
      </c>
      <c r="M6" s="146" t="s">
        <v>128</v>
      </c>
      <c r="N6" s="225"/>
      <c r="O6" s="146">
        <v>35</v>
      </c>
      <c r="P6" s="169" t="s">
        <v>62</v>
      </c>
      <c r="Q6" s="169"/>
      <c r="R6" s="169">
        <v>100</v>
      </c>
      <c r="S6" s="146" t="s">
        <v>112</v>
      </c>
      <c r="T6" s="146"/>
      <c r="U6" s="146">
        <v>15</v>
      </c>
      <c r="V6" s="439"/>
      <c r="W6" s="20" t="s">
        <v>244</v>
      </c>
      <c r="X6" s="67" t="s">
        <v>225</v>
      </c>
      <c r="Y6" s="283">
        <v>2.5</v>
      </c>
      <c r="Z6" s="10"/>
      <c r="AA6" s="1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08">
        <v>25</v>
      </c>
      <c r="C7" s="452"/>
      <c r="D7" s="146"/>
      <c r="E7" s="146"/>
      <c r="F7" s="146"/>
      <c r="G7" s="142" t="s">
        <v>175</v>
      </c>
      <c r="H7" s="143"/>
      <c r="I7" s="142">
        <v>5</v>
      </c>
      <c r="J7" s="142"/>
      <c r="K7" s="142"/>
      <c r="L7" s="142"/>
      <c r="M7" s="142" t="s">
        <v>129</v>
      </c>
      <c r="N7" s="168"/>
      <c r="O7" s="149">
        <v>15</v>
      </c>
      <c r="P7" s="146"/>
      <c r="Q7" s="146"/>
      <c r="R7" s="146"/>
      <c r="S7" s="146" t="s">
        <v>94</v>
      </c>
      <c r="T7" s="146"/>
      <c r="U7" s="146">
        <v>5</v>
      </c>
      <c r="V7" s="439"/>
      <c r="W7" s="22" t="s">
        <v>9</v>
      </c>
      <c r="X7" s="71" t="s">
        <v>227</v>
      </c>
      <c r="Y7" s="267">
        <v>1.7</v>
      </c>
      <c r="Z7" s="2"/>
      <c r="AA7" s="23" t="s">
        <v>27</v>
      </c>
      <c r="AB7" s="3">
        <v>2</v>
      </c>
      <c r="AC7" s="24">
        <f>AB7*7</f>
        <v>14</v>
      </c>
      <c r="AD7" s="3">
        <f>AB7*5</f>
        <v>10</v>
      </c>
      <c r="AE7" s="3" t="s">
        <v>28</v>
      </c>
      <c r="AF7" s="25">
        <f>AC7*4+AD7*9</f>
        <v>146</v>
      </c>
    </row>
    <row r="8" spans="2:32" ht="27.75" customHeight="1">
      <c r="B8" s="308" t="s">
        <v>10</v>
      </c>
      <c r="C8" s="452"/>
      <c r="D8" s="146"/>
      <c r="E8" s="146"/>
      <c r="F8" s="146"/>
      <c r="G8" s="142"/>
      <c r="H8" s="143"/>
      <c r="I8" s="142"/>
      <c r="J8" s="154"/>
      <c r="K8" s="142"/>
      <c r="L8" s="154"/>
      <c r="M8" s="142" t="s">
        <v>130</v>
      </c>
      <c r="N8" s="168"/>
      <c r="O8" s="149">
        <v>10</v>
      </c>
      <c r="P8" s="146"/>
      <c r="Q8" s="148"/>
      <c r="R8" s="146"/>
      <c r="S8" s="146" t="s">
        <v>86</v>
      </c>
      <c r="T8" s="146"/>
      <c r="U8" s="146">
        <v>8</v>
      </c>
      <c r="V8" s="439"/>
      <c r="W8" s="20" t="s">
        <v>239</v>
      </c>
      <c r="X8" s="71" t="s">
        <v>229</v>
      </c>
      <c r="Y8" s="283">
        <v>2.5</v>
      </c>
      <c r="Z8" s="10"/>
      <c r="AA8" s="2" t="s">
        <v>30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450" t="s">
        <v>36</v>
      </c>
      <c r="C9" s="452"/>
      <c r="D9" s="146"/>
      <c r="E9" s="146"/>
      <c r="F9" s="146"/>
      <c r="G9" s="142"/>
      <c r="H9" s="143"/>
      <c r="I9" s="142"/>
      <c r="J9" s="142"/>
      <c r="K9" s="143"/>
      <c r="L9" s="142"/>
      <c r="M9" s="17" t="s">
        <v>66</v>
      </c>
      <c r="N9" s="16"/>
      <c r="O9" s="17">
        <v>2</v>
      </c>
      <c r="P9" s="146"/>
      <c r="Q9" s="148"/>
      <c r="R9" s="146"/>
      <c r="S9" s="146" t="s">
        <v>66</v>
      </c>
      <c r="T9" s="146"/>
      <c r="U9" s="146">
        <v>5</v>
      </c>
      <c r="V9" s="439"/>
      <c r="W9" s="22" t="s">
        <v>11</v>
      </c>
      <c r="X9" s="71" t="s">
        <v>231</v>
      </c>
      <c r="Y9" s="283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450"/>
      <c r="C10" s="452"/>
      <c r="D10" s="158"/>
      <c r="E10" s="16"/>
      <c r="F10" s="16"/>
      <c r="G10" s="17"/>
      <c r="H10" s="26"/>
      <c r="I10" s="17"/>
      <c r="J10" s="142"/>
      <c r="K10" s="143"/>
      <c r="L10" s="142"/>
      <c r="M10" s="162"/>
      <c r="N10" s="155"/>
      <c r="O10" s="162"/>
      <c r="P10" s="17"/>
      <c r="Q10" s="26"/>
      <c r="R10" s="17"/>
      <c r="S10" s="16"/>
      <c r="T10" s="18"/>
      <c r="U10" s="210"/>
      <c r="V10" s="439"/>
      <c r="W10" s="20" t="s">
        <v>240</v>
      </c>
      <c r="X10" s="108" t="s">
        <v>233</v>
      </c>
      <c r="Y10" s="320">
        <v>0</v>
      </c>
      <c r="Z10" s="10"/>
      <c r="AA10" s="2" t="s">
        <v>34</v>
      </c>
      <c r="AE10" s="2">
        <f>AB10*15</f>
        <v>0</v>
      </c>
    </row>
    <row r="11" spans="2:32" ht="27.75" customHeight="1">
      <c r="B11" s="309" t="s">
        <v>35</v>
      </c>
      <c r="C11" s="27"/>
      <c r="D11" s="16"/>
      <c r="E11" s="26"/>
      <c r="F11" s="16"/>
      <c r="G11" s="142"/>
      <c r="H11" s="148"/>
      <c r="I11" s="142"/>
      <c r="J11" s="17"/>
      <c r="K11" s="26"/>
      <c r="L11" s="17"/>
      <c r="M11" s="162"/>
      <c r="N11" s="26"/>
      <c r="O11" s="18"/>
      <c r="P11" s="17"/>
      <c r="Q11" s="26"/>
      <c r="R11" s="17"/>
      <c r="S11" s="16"/>
      <c r="T11" s="16"/>
      <c r="U11" s="16"/>
      <c r="V11" s="439"/>
      <c r="W11" s="22" t="s">
        <v>12</v>
      </c>
      <c r="X11" s="78"/>
      <c r="Y11" s="28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10"/>
      <c r="C12" s="28"/>
      <c r="D12" s="26"/>
      <c r="E12" s="26"/>
      <c r="F12" s="17"/>
      <c r="G12" s="17"/>
      <c r="H12" s="26"/>
      <c r="I12" s="17"/>
      <c r="J12" s="17"/>
      <c r="K12" s="26"/>
      <c r="L12" s="17"/>
      <c r="M12" s="18"/>
      <c r="N12" s="26"/>
      <c r="O12" s="18"/>
      <c r="P12" s="17"/>
      <c r="Q12" s="26"/>
      <c r="R12" s="17"/>
      <c r="S12" s="17"/>
      <c r="T12" s="26"/>
      <c r="U12" s="17"/>
      <c r="V12" s="439"/>
      <c r="W12" s="20" t="s">
        <v>245</v>
      </c>
      <c r="X12" s="83"/>
      <c r="Y12" s="320"/>
      <c r="Z12" s="10"/>
      <c r="AC12" s="29">
        <f>AC11*4/AF11</f>
        <v>0.15658362989323843</v>
      </c>
      <c r="AD12" s="29">
        <f>AD11*9/AF11</f>
        <v>0.28825622775800713</v>
      </c>
      <c r="AE12" s="29">
        <f>AE11*4/AF11</f>
        <v>0.5551601423487544</v>
      </c>
    </row>
    <row r="13" spans="2:32" s="15" customFormat="1" ht="27.75" customHeight="1">
      <c r="B13" s="307">
        <v>5</v>
      </c>
      <c r="C13" s="452"/>
      <c r="D13" s="136" t="str">
        <f>'109.5月菜單'!E39</f>
        <v>燕麥Q飯</v>
      </c>
      <c r="E13" s="136" t="s">
        <v>15</v>
      </c>
      <c r="F13" s="136"/>
      <c r="G13" s="136" t="str">
        <f>'109.5月菜單'!E40</f>
        <v>香炒豬肉</v>
      </c>
      <c r="H13" s="136" t="s">
        <v>18</v>
      </c>
      <c r="I13" s="136"/>
      <c r="J13" s="136" t="str">
        <f>'109.5月菜單'!E41</f>
        <v>茶葉蛋</v>
      </c>
      <c r="K13" s="136" t="s">
        <v>37</v>
      </c>
      <c r="L13" s="136"/>
      <c r="M13" s="136" t="str">
        <f>'109.5月菜單'!E42</f>
        <v>  油蔥蘿蔔糕(冷)</v>
      </c>
      <c r="N13" s="136" t="s">
        <v>159</v>
      </c>
      <c r="O13" s="136"/>
      <c r="P13" s="136" t="str">
        <f>'109.5月菜單'!E43</f>
        <v>深色蔬菜</v>
      </c>
      <c r="Q13" s="136" t="s">
        <v>18</v>
      </c>
      <c r="R13" s="136"/>
      <c r="S13" s="136" t="str">
        <f>'109.5月菜單'!E44</f>
        <v>豆腐龍骨湯(豆) </v>
      </c>
      <c r="T13" s="136" t="s">
        <v>17</v>
      </c>
      <c r="U13" s="136"/>
      <c r="V13" s="439"/>
      <c r="W13" s="14" t="s">
        <v>7</v>
      </c>
      <c r="X13" s="64" t="s">
        <v>223</v>
      </c>
      <c r="Y13" s="282">
        <v>6.5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308" t="s">
        <v>8</v>
      </c>
      <c r="C14" s="452"/>
      <c r="D14" s="146" t="s">
        <v>68</v>
      </c>
      <c r="E14" s="146"/>
      <c r="F14" s="146">
        <v>74</v>
      </c>
      <c r="G14" s="153" t="s">
        <v>127</v>
      </c>
      <c r="H14" s="134"/>
      <c r="I14" s="152">
        <v>50</v>
      </c>
      <c r="J14" s="18" t="s">
        <v>176</v>
      </c>
      <c r="K14" s="75"/>
      <c r="L14" s="18">
        <v>55</v>
      </c>
      <c r="M14" s="18" t="s">
        <v>157</v>
      </c>
      <c r="N14" s="19" t="s">
        <v>152</v>
      </c>
      <c r="O14" s="18">
        <v>50</v>
      </c>
      <c r="P14" s="146" t="s">
        <v>62</v>
      </c>
      <c r="Q14" s="146"/>
      <c r="R14" s="146">
        <v>100</v>
      </c>
      <c r="S14" s="146" t="s">
        <v>91</v>
      </c>
      <c r="T14" s="17" t="s">
        <v>63</v>
      </c>
      <c r="U14" s="17">
        <v>15</v>
      </c>
      <c r="V14" s="439"/>
      <c r="W14" s="20" t="s">
        <v>236</v>
      </c>
      <c r="X14" s="67" t="s">
        <v>225</v>
      </c>
      <c r="Y14" s="283">
        <v>2.5</v>
      </c>
      <c r="Z14" s="10"/>
      <c r="AA14" s="1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308">
        <v>26</v>
      </c>
      <c r="C15" s="452"/>
      <c r="D15" s="146" t="s">
        <v>103</v>
      </c>
      <c r="E15" s="146"/>
      <c r="F15" s="146">
        <v>36</v>
      </c>
      <c r="G15" s="142" t="s">
        <v>257</v>
      </c>
      <c r="H15" s="142"/>
      <c r="I15" s="142">
        <v>25</v>
      </c>
      <c r="J15" s="142"/>
      <c r="K15" s="143"/>
      <c r="L15" s="142"/>
      <c r="M15" s="18"/>
      <c r="N15" s="19"/>
      <c r="O15" s="18"/>
      <c r="P15" s="146"/>
      <c r="Q15" s="146"/>
      <c r="R15" s="146"/>
      <c r="S15" s="17" t="s">
        <v>74</v>
      </c>
      <c r="T15" s="17"/>
      <c r="U15" s="17">
        <v>10</v>
      </c>
      <c r="V15" s="439"/>
      <c r="W15" s="22" t="s">
        <v>9</v>
      </c>
      <c r="X15" s="71" t="s">
        <v>227</v>
      </c>
      <c r="Y15" s="283">
        <v>1.5</v>
      </c>
      <c r="Z15" s="2"/>
      <c r="AA15" s="23" t="s">
        <v>27</v>
      </c>
      <c r="AB15" s="3">
        <v>2.2</v>
      </c>
      <c r="AC15" s="24">
        <f>AB15*7</f>
        <v>15.400000000000002</v>
      </c>
      <c r="AD15" s="3">
        <f>AB15*5</f>
        <v>11</v>
      </c>
      <c r="AE15" s="3" t="s">
        <v>28</v>
      </c>
      <c r="AF15" s="25">
        <f>AC15*4+AD15*9</f>
        <v>160.60000000000002</v>
      </c>
    </row>
    <row r="16" spans="2:32" ht="27.75" customHeight="1">
      <c r="B16" s="308" t="s">
        <v>10</v>
      </c>
      <c r="C16" s="452"/>
      <c r="D16" s="148"/>
      <c r="E16" s="148"/>
      <c r="F16" s="146"/>
      <c r="G16" s="142" t="s">
        <v>66</v>
      </c>
      <c r="H16" s="142"/>
      <c r="I16" s="142">
        <v>5</v>
      </c>
      <c r="J16" s="147"/>
      <c r="K16" s="147"/>
      <c r="L16" s="147"/>
      <c r="M16" s="142"/>
      <c r="N16" s="143"/>
      <c r="O16" s="142"/>
      <c r="P16" s="146"/>
      <c r="Q16" s="148"/>
      <c r="R16" s="146"/>
      <c r="S16" s="16" t="s">
        <v>106</v>
      </c>
      <c r="T16" s="26"/>
      <c r="U16" s="17">
        <v>3</v>
      </c>
      <c r="V16" s="439"/>
      <c r="W16" s="20" t="s">
        <v>239</v>
      </c>
      <c r="X16" s="71" t="s">
        <v>229</v>
      </c>
      <c r="Y16" s="283">
        <v>2.5</v>
      </c>
      <c r="Z16" s="10"/>
      <c r="AA16" s="2" t="s">
        <v>30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450" t="s">
        <v>38</v>
      </c>
      <c r="C17" s="452"/>
      <c r="D17" s="148"/>
      <c r="E17" s="148"/>
      <c r="F17" s="146"/>
      <c r="G17" s="142"/>
      <c r="H17" s="143"/>
      <c r="I17" s="142"/>
      <c r="J17" s="154"/>
      <c r="K17" s="147"/>
      <c r="L17" s="147"/>
      <c r="M17" s="18"/>
      <c r="N17" s="75"/>
      <c r="O17" s="18"/>
      <c r="P17" s="146"/>
      <c r="Q17" s="148"/>
      <c r="R17" s="146"/>
      <c r="S17" s="321"/>
      <c r="T17" s="219"/>
      <c r="U17" s="321"/>
      <c r="V17" s="439"/>
      <c r="W17" s="22" t="s">
        <v>11</v>
      </c>
      <c r="X17" s="71" t="s">
        <v>231</v>
      </c>
      <c r="Y17" s="283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450"/>
      <c r="C18" s="452"/>
      <c r="D18" s="26"/>
      <c r="E18" s="26"/>
      <c r="F18" s="17"/>
      <c r="G18" s="142"/>
      <c r="H18" s="143"/>
      <c r="I18" s="142"/>
      <c r="J18" s="147"/>
      <c r="K18" s="147"/>
      <c r="L18" s="147"/>
      <c r="M18" s="142"/>
      <c r="N18" s="143"/>
      <c r="O18" s="142"/>
      <c r="P18" s="17"/>
      <c r="Q18" s="26"/>
      <c r="R18" s="17"/>
      <c r="S18" s="2"/>
      <c r="T18" s="220"/>
      <c r="U18" s="2"/>
      <c r="V18" s="439"/>
      <c r="W18" s="20" t="s">
        <v>246</v>
      </c>
      <c r="X18" s="108" t="s">
        <v>233</v>
      </c>
      <c r="Y18" s="320">
        <v>0</v>
      </c>
      <c r="Z18" s="10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09" t="s">
        <v>35</v>
      </c>
      <c r="C19" s="27"/>
      <c r="D19" s="26"/>
      <c r="E19" s="26"/>
      <c r="F19" s="17"/>
      <c r="G19" s="17"/>
      <c r="H19" s="26"/>
      <c r="I19" s="17"/>
      <c r="J19" s="142"/>
      <c r="K19" s="143"/>
      <c r="L19" s="142"/>
      <c r="M19" s="18"/>
      <c r="N19" s="26"/>
      <c r="O19" s="18"/>
      <c r="P19" s="17"/>
      <c r="Q19" s="26"/>
      <c r="R19" s="17"/>
      <c r="S19" s="17"/>
      <c r="T19" s="26"/>
      <c r="U19" s="17"/>
      <c r="V19" s="439"/>
      <c r="W19" s="22" t="s">
        <v>12</v>
      </c>
      <c r="X19" s="78"/>
      <c r="Y19" s="28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10"/>
      <c r="C20" s="28"/>
      <c r="D20" s="26"/>
      <c r="E20" s="26"/>
      <c r="F20" s="17"/>
      <c r="G20" s="17"/>
      <c r="H20" s="26"/>
      <c r="I20" s="17"/>
      <c r="J20" s="17"/>
      <c r="K20" s="26"/>
      <c r="L20" s="17"/>
      <c r="M20" s="18"/>
      <c r="N20" s="26"/>
      <c r="O20" s="18"/>
      <c r="P20" s="17"/>
      <c r="Q20" s="26"/>
      <c r="R20" s="17"/>
      <c r="S20" s="17"/>
      <c r="T20" s="26"/>
      <c r="U20" s="17"/>
      <c r="V20" s="439"/>
      <c r="W20" s="20" t="s">
        <v>247</v>
      </c>
      <c r="X20" s="76"/>
      <c r="Y20" s="320"/>
      <c r="Z20" s="10"/>
      <c r="AC20" s="29">
        <f>AC19*4/AF19</f>
        <v>0.14881334188582426</v>
      </c>
      <c r="AD20" s="29">
        <f>AD19*9/AF19</f>
        <v>0.27132777421423987</v>
      </c>
      <c r="AE20" s="29">
        <f>AE19*4/AF19</f>
        <v>0.5798588838999359</v>
      </c>
    </row>
    <row r="21" spans="2:32" s="15" customFormat="1" ht="27.75" customHeight="1">
      <c r="B21" s="312">
        <v>5</v>
      </c>
      <c r="C21" s="452"/>
      <c r="D21" s="136" t="str">
        <f>'109.5月菜單'!I39</f>
        <v>招牌粿仔條</v>
      </c>
      <c r="E21" s="164" t="s">
        <v>18</v>
      </c>
      <c r="F21" s="136"/>
      <c r="G21" s="136" t="str">
        <f>'109.5月菜單'!I40</f>
        <v>菲力雞排</v>
      </c>
      <c r="H21" s="136" t="s">
        <v>49</v>
      </c>
      <c r="I21" s="136"/>
      <c r="J21" s="136" t="str">
        <f>'109.5月菜單'!I41</f>
        <v>    可可醬格子烤餅   </v>
      </c>
      <c r="K21" s="136" t="s">
        <v>150</v>
      </c>
      <c r="L21" s="136"/>
      <c r="M21" s="136" t="str">
        <f>'109.5月菜單'!I42</f>
        <v>   甘薯球薯條雙拼(炸) </v>
      </c>
      <c r="N21" s="136" t="s">
        <v>39</v>
      </c>
      <c r="O21" s="136"/>
      <c r="P21" s="136" t="str">
        <f>'109.5月菜單'!I43</f>
        <v>淺色蔬菜</v>
      </c>
      <c r="Q21" s="136" t="s">
        <v>18</v>
      </c>
      <c r="R21" s="136"/>
      <c r="S21" s="136" t="str">
        <f>'109.5月菜單'!I44</f>
        <v>冬粉鴨肉湯</v>
      </c>
      <c r="T21" s="136" t="s">
        <v>110</v>
      </c>
      <c r="U21" s="136"/>
      <c r="V21" s="439"/>
      <c r="W21" s="236" t="s">
        <v>7</v>
      </c>
      <c r="X21" s="185" t="s">
        <v>299</v>
      </c>
      <c r="Y21" s="266">
        <v>6.7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32" customFormat="1" ht="27.75" customHeight="1">
      <c r="B22" s="314" t="s">
        <v>8</v>
      </c>
      <c r="C22" s="452"/>
      <c r="D22" s="142" t="s">
        <v>173</v>
      </c>
      <c r="E22" s="142"/>
      <c r="F22" s="145">
        <v>150</v>
      </c>
      <c r="G22" s="124" t="s">
        <v>269</v>
      </c>
      <c r="H22" s="125"/>
      <c r="I22" s="126">
        <v>60</v>
      </c>
      <c r="J22" s="142" t="s">
        <v>360</v>
      </c>
      <c r="K22" s="146" t="s">
        <v>84</v>
      </c>
      <c r="L22" s="142">
        <v>30</v>
      </c>
      <c r="M22" s="142" t="s">
        <v>293</v>
      </c>
      <c r="N22" s="146"/>
      <c r="O22" s="142">
        <v>30</v>
      </c>
      <c r="P22" s="146" t="s">
        <v>294</v>
      </c>
      <c r="Q22" s="146"/>
      <c r="R22" s="146">
        <v>100</v>
      </c>
      <c r="S22" s="147" t="s">
        <v>295</v>
      </c>
      <c r="T22" s="17"/>
      <c r="U22" s="17">
        <v>20</v>
      </c>
      <c r="V22" s="439"/>
      <c r="W22" s="237" t="s">
        <v>234</v>
      </c>
      <c r="X22" s="186" t="s">
        <v>300</v>
      </c>
      <c r="Y22" s="267">
        <v>2.4</v>
      </c>
      <c r="Z22" s="31"/>
      <c r="AA22" s="1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32" customFormat="1" ht="27.75" customHeight="1">
      <c r="B23" s="314">
        <v>27</v>
      </c>
      <c r="C23" s="452"/>
      <c r="D23" s="142" t="s">
        <v>75</v>
      </c>
      <c r="E23" s="142"/>
      <c r="F23" s="145">
        <v>10</v>
      </c>
      <c r="G23" s="145"/>
      <c r="H23" s="168"/>
      <c r="I23" s="235"/>
      <c r="J23" s="142" t="s">
        <v>342</v>
      </c>
      <c r="K23" s="146"/>
      <c r="L23" s="142"/>
      <c r="M23" s="145" t="s">
        <v>296</v>
      </c>
      <c r="N23" s="140"/>
      <c r="O23" s="149">
        <v>15</v>
      </c>
      <c r="P23" s="146"/>
      <c r="Q23" s="146"/>
      <c r="R23" s="146"/>
      <c r="S23" s="146" t="s">
        <v>297</v>
      </c>
      <c r="T23" s="26"/>
      <c r="U23" s="17">
        <v>2</v>
      </c>
      <c r="V23" s="439"/>
      <c r="W23" s="238" t="s">
        <v>9</v>
      </c>
      <c r="X23" s="187" t="s">
        <v>301</v>
      </c>
      <c r="Y23" s="267">
        <v>1.5</v>
      </c>
      <c r="Z23" s="33"/>
      <c r="AA23" s="23" t="s">
        <v>27</v>
      </c>
      <c r="AB23" s="3">
        <v>2</v>
      </c>
      <c r="AC23" s="24">
        <f>AB23*7</f>
        <v>14</v>
      </c>
      <c r="AD23" s="3">
        <f>AB23*5</f>
        <v>10</v>
      </c>
      <c r="AE23" s="3" t="s">
        <v>28</v>
      </c>
      <c r="AF23" s="25">
        <f>AC23*4+AD23*9</f>
        <v>146</v>
      </c>
    </row>
    <row r="24" spans="2:32" s="32" customFormat="1" ht="27.75" customHeight="1">
      <c r="B24" s="314" t="s">
        <v>10</v>
      </c>
      <c r="C24" s="452"/>
      <c r="D24" s="142" t="s">
        <v>124</v>
      </c>
      <c r="E24" s="143"/>
      <c r="F24" s="145">
        <v>15</v>
      </c>
      <c r="G24" s="139"/>
      <c r="H24" s="142"/>
      <c r="I24" s="138"/>
      <c r="J24" s="145"/>
      <c r="K24" s="140"/>
      <c r="L24" s="149"/>
      <c r="M24" s="142"/>
      <c r="N24" s="142"/>
      <c r="O24" s="142"/>
      <c r="P24" s="146"/>
      <c r="Q24" s="148"/>
      <c r="R24" s="146"/>
      <c r="S24" s="145" t="s">
        <v>298</v>
      </c>
      <c r="T24" s="150"/>
      <c r="U24" s="149">
        <v>3</v>
      </c>
      <c r="V24" s="439"/>
      <c r="W24" s="237" t="s">
        <v>368</v>
      </c>
      <c r="X24" s="187" t="s">
        <v>302</v>
      </c>
      <c r="Y24" s="267">
        <v>2.8</v>
      </c>
      <c r="Z24" s="31"/>
      <c r="AA24" s="2" t="s">
        <v>30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32" customFormat="1" ht="27.75" customHeight="1">
      <c r="B25" s="451" t="s">
        <v>40</v>
      </c>
      <c r="C25" s="452"/>
      <c r="D25" s="142" t="s">
        <v>125</v>
      </c>
      <c r="E25" s="143"/>
      <c r="F25" s="145">
        <v>5</v>
      </c>
      <c r="G25" s="139"/>
      <c r="H25" s="142"/>
      <c r="I25" s="138"/>
      <c r="J25" s="146"/>
      <c r="K25" s="146"/>
      <c r="L25" s="146"/>
      <c r="M25" s="223"/>
      <c r="N25" s="231"/>
      <c r="O25" s="223"/>
      <c r="P25" s="142"/>
      <c r="Q25" s="142"/>
      <c r="R25" s="142"/>
      <c r="S25" s="147"/>
      <c r="T25" s="17"/>
      <c r="U25" s="17"/>
      <c r="V25" s="439"/>
      <c r="W25" s="238" t="s">
        <v>11</v>
      </c>
      <c r="X25" s="187" t="s">
        <v>303</v>
      </c>
      <c r="Y25" s="267">
        <f>AB26</f>
        <v>0</v>
      </c>
      <c r="Z25" s="33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32" customFormat="1" ht="27.75" customHeight="1">
      <c r="B26" s="451"/>
      <c r="C26" s="452"/>
      <c r="D26" s="142" t="s">
        <v>66</v>
      </c>
      <c r="E26" s="143"/>
      <c r="F26" s="145">
        <v>5</v>
      </c>
      <c r="G26" s="139"/>
      <c r="H26" s="143"/>
      <c r="I26" s="138"/>
      <c r="J26" s="142"/>
      <c r="K26" s="142"/>
      <c r="L26" s="18"/>
      <c r="M26" s="147"/>
      <c r="N26" s="119"/>
      <c r="O26" s="147"/>
      <c r="P26" s="142"/>
      <c r="Q26" s="142"/>
      <c r="R26" s="142"/>
      <c r="S26" s="146"/>
      <c r="T26" s="26"/>
      <c r="U26" s="17"/>
      <c r="V26" s="439"/>
      <c r="W26" s="237" t="s">
        <v>304</v>
      </c>
      <c r="X26" s="188" t="s">
        <v>305</v>
      </c>
      <c r="Y26" s="267">
        <v>0</v>
      </c>
      <c r="Z26" s="31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32" customFormat="1" ht="27.75" customHeight="1">
      <c r="B27" s="309" t="s">
        <v>35</v>
      </c>
      <c r="C27" s="34"/>
      <c r="D27" s="26"/>
      <c r="E27" s="26"/>
      <c r="F27" s="210"/>
      <c r="G27" s="139"/>
      <c r="H27" s="143"/>
      <c r="I27" s="138"/>
      <c r="J27" s="142"/>
      <c r="K27" s="142"/>
      <c r="L27" s="142"/>
      <c r="M27" s="162"/>
      <c r="N27" s="26"/>
      <c r="O27" s="17"/>
      <c r="P27" s="154"/>
      <c r="Q27" s="148"/>
      <c r="R27" s="142"/>
      <c r="S27" s="145"/>
      <c r="T27" s="150"/>
      <c r="U27" s="149"/>
      <c r="V27" s="439"/>
      <c r="W27" s="238" t="s">
        <v>12</v>
      </c>
      <c r="X27" s="189"/>
      <c r="Y27" s="267"/>
      <c r="Z27" s="3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32" customFormat="1" ht="27.75" customHeight="1" thickBot="1">
      <c r="B28" s="315"/>
      <c r="C28" s="35"/>
      <c r="D28" s="154"/>
      <c r="E28" s="163"/>
      <c r="F28" s="154"/>
      <c r="G28" s="162"/>
      <c r="H28" s="142"/>
      <c r="I28" s="142"/>
      <c r="J28" s="142"/>
      <c r="K28" s="142"/>
      <c r="L28" s="142"/>
      <c r="M28" s="17"/>
      <c r="N28" s="26"/>
      <c r="O28" s="17"/>
      <c r="P28" s="17"/>
      <c r="Q28" s="26"/>
      <c r="R28" s="17"/>
      <c r="S28" s="17"/>
      <c r="T28" s="26"/>
      <c r="U28" s="17"/>
      <c r="V28" s="439"/>
      <c r="W28" s="237" t="s">
        <v>369</v>
      </c>
      <c r="X28" s="190"/>
      <c r="Y28" s="267"/>
      <c r="Z28" s="31"/>
      <c r="AA28" s="33"/>
      <c r="AB28" s="36"/>
      <c r="AC28" s="29">
        <f>AC27*4/AF27</f>
        <v>0.15658362989323843</v>
      </c>
      <c r="AD28" s="29">
        <f>AD27*9/AF27</f>
        <v>0.28825622775800713</v>
      </c>
      <c r="AE28" s="29">
        <f>AE27*4/AF27</f>
        <v>0.5551601423487544</v>
      </c>
      <c r="AF28" s="33"/>
    </row>
    <row r="29" spans="2:32" s="15" customFormat="1" ht="27.75" customHeight="1">
      <c r="B29" s="307">
        <v>5</v>
      </c>
      <c r="C29" s="452"/>
      <c r="D29" s="136" t="str">
        <f>'109.5月菜單'!M39</f>
        <v>地瓜糙米飯</v>
      </c>
      <c r="E29" s="136" t="s">
        <v>15</v>
      </c>
      <c r="F29" s="136"/>
      <c r="G29" s="136" t="str">
        <f>'109.5月菜單'!M40</f>
        <v>醬爆肉片</v>
      </c>
      <c r="H29" s="136" t="s">
        <v>17</v>
      </c>
      <c r="I29" s="136"/>
      <c r="J29" s="136" t="str">
        <f>'109.5月菜單'!M41</f>
        <v>北極冰海魚柳條(炸海加)</v>
      </c>
      <c r="K29" s="136" t="s">
        <v>39</v>
      </c>
      <c r="L29" s="136"/>
      <c r="M29" s="136" t="str">
        <f>'109.5月菜單'!M42</f>
        <v>  脆綠彩絲(豆)</v>
      </c>
      <c r="N29" s="135" t="s">
        <v>17</v>
      </c>
      <c r="O29" s="136"/>
      <c r="P29" s="136" t="str">
        <f>'109.5月菜單'!M43</f>
        <v>深色蔬菜</v>
      </c>
      <c r="Q29" s="136" t="s">
        <v>18</v>
      </c>
      <c r="R29" s="136"/>
      <c r="S29" s="136" t="str">
        <f>'109.5月菜單'!M44</f>
        <v>海帶苗蛋花湯</v>
      </c>
      <c r="T29" s="136" t="s">
        <v>110</v>
      </c>
      <c r="U29" s="136"/>
      <c r="V29" s="439"/>
      <c r="W29" s="236" t="s">
        <v>7</v>
      </c>
      <c r="X29" s="64" t="s">
        <v>223</v>
      </c>
      <c r="Y29" s="282">
        <v>6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308" t="s">
        <v>8</v>
      </c>
      <c r="C30" s="452"/>
      <c r="D30" s="146" t="s">
        <v>68</v>
      </c>
      <c r="E30" s="146"/>
      <c r="F30" s="142">
        <v>74</v>
      </c>
      <c r="G30" s="142" t="s">
        <v>94</v>
      </c>
      <c r="H30" s="142"/>
      <c r="I30" s="142">
        <v>10</v>
      </c>
      <c r="J30" s="153" t="s">
        <v>184</v>
      </c>
      <c r="K30" s="134" t="s">
        <v>97</v>
      </c>
      <c r="L30" s="152">
        <v>40</v>
      </c>
      <c r="M30" s="142" t="s">
        <v>185</v>
      </c>
      <c r="N30" s="148"/>
      <c r="O30" s="142">
        <v>50</v>
      </c>
      <c r="P30" s="146" t="s">
        <v>70</v>
      </c>
      <c r="Q30" s="146"/>
      <c r="R30" s="146">
        <v>100</v>
      </c>
      <c r="S30" s="146" t="s">
        <v>187</v>
      </c>
      <c r="T30" s="142"/>
      <c r="U30" s="146">
        <v>1</v>
      </c>
      <c r="V30" s="439"/>
      <c r="W30" s="20" t="s">
        <v>224</v>
      </c>
      <c r="X30" s="67" t="s">
        <v>225</v>
      </c>
      <c r="Y30" s="283">
        <v>2.7</v>
      </c>
      <c r="Z30" s="10"/>
      <c r="AA30" s="1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308">
        <v>28</v>
      </c>
      <c r="C31" s="452"/>
      <c r="D31" s="146" t="s">
        <v>98</v>
      </c>
      <c r="E31" s="146"/>
      <c r="F31" s="142">
        <v>20</v>
      </c>
      <c r="G31" s="18" t="s">
        <v>178</v>
      </c>
      <c r="H31" s="75"/>
      <c r="I31" s="18">
        <v>50</v>
      </c>
      <c r="J31" s="142"/>
      <c r="K31" s="142"/>
      <c r="L31" s="142"/>
      <c r="M31" s="142" t="s">
        <v>168</v>
      </c>
      <c r="N31" s="142"/>
      <c r="O31" s="142">
        <v>2</v>
      </c>
      <c r="P31" s="142"/>
      <c r="Q31" s="143"/>
      <c r="R31" s="142"/>
      <c r="S31" s="146" t="s">
        <v>115</v>
      </c>
      <c r="T31" s="146"/>
      <c r="U31" s="146">
        <v>10</v>
      </c>
      <c r="V31" s="439"/>
      <c r="W31" s="22" t="s">
        <v>9</v>
      </c>
      <c r="X31" s="71" t="s">
        <v>227</v>
      </c>
      <c r="Y31" s="283">
        <v>1.8</v>
      </c>
      <c r="Z31" s="2"/>
      <c r="AA31" s="23" t="s">
        <v>27</v>
      </c>
      <c r="AB31" s="3">
        <v>2.3</v>
      </c>
      <c r="AC31" s="24">
        <f>AB31*7</f>
        <v>16.099999999999998</v>
      </c>
      <c r="AD31" s="3">
        <f>AB31*5</f>
        <v>11.5</v>
      </c>
      <c r="AE31" s="3" t="s">
        <v>28</v>
      </c>
      <c r="AF31" s="25">
        <f>AC31*4+AD31*9</f>
        <v>167.89999999999998</v>
      </c>
    </row>
    <row r="32" spans="2:32" ht="27.75" customHeight="1">
      <c r="B32" s="308" t="s">
        <v>10</v>
      </c>
      <c r="C32" s="452"/>
      <c r="D32" s="146" t="s">
        <v>82</v>
      </c>
      <c r="E32" s="148"/>
      <c r="F32" s="142">
        <v>36</v>
      </c>
      <c r="G32" s="18" t="s">
        <v>113</v>
      </c>
      <c r="H32" s="75"/>
      <c r="I32" s="18">
        <v>5</v>
      </c>
      <c r="J32" s="18"/>
      <c r="K32" s="75"/>
      <c r="L32" s="18"/>
      <c r="M32" s="19" t="s">
        <v>179</v>
      </c>
      <c r="N32" s="75"/>
      <c r="O32" s="18">
        <v>2</v>
      </c>
      <c r="P32" s="142"/>
      <c r="Q32" s="143"/>
      <c r="R32" s="142"/>
      <c r="S32" s="154"/>
      <c r="T32" s="143"/>
      <c r="U32" s="142"/>
      <c r="V32" s="439"/>
      <c r="W32" s="20" t="s">
        <v>228</v>
      </c>
      <c r="X32" s="71" t="s">
        <v>229</v>
      </c>
      <c r="Y32" s="283">
        <v>2.7</v>
      </c>
      <c r="Z32" s="10"/>
      <c r="AA32" s="2" t="s">
        <v>30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450" t="s">
        <v>41</v>
      </c>
      <c r="C33" s="452"/>
      <c r="D33" s="148"/>
      <c r="E33" s="148"/>
      <c r="F33" s="146"/>
      <c r="G33" s="154"/>
      <c r="H33" s="75"/>
      <c r="I33" s="162"/>
      <c r="J33" s="18"/>
      <c r="K33" s="75"/>
      <c r="L33" s="18"/>
      <c r="M33" s="147" t="s">
        <v>99</v>
      </c>
      <c r="N33" s="147" t="s">
        <v>63</v>
      </c>
      <c r="O33" s="147">
        <v>10</v>
      </c>
      <c r="P33" s="146"/>
      <c r="Q33" s="148"/>
      <c r="R33" s="146"/>
      <c r="S33" s="154"/>
      <c r="T33" s="146"/>
      <c r="U33" s="146"/>
      <c r="V33" s="439"/>
      <c r="W33" s="22" t="s">
        <v>11</v>
      </c>
      <c r="X33" s="71" t="s">
        <v>231</v>
      </c>
      <c r="Y33" s="283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450"/>
      <c r="C34" s="452"/>
      <c r="D34" s="148"/>
      <c r="E34" s="148"/>
      <c r="F34" s="146"/>
      <c r="G34" s="146"/>
      <c r="H34" s="146"/>
      <c r="I34" s="146"/>
      <c r="J34" s="142"/>
      <c r="K34" s="143"/>
      <c r="L34" s="142"/>
      <c r="M34" s="19"/>
      <c r="N34" s="75"/>
      <c r="O34" s="18"/>
      <c r="P34" s="146"/>
      <c r="Q34" s="148"/>
      <c r="R34" s="146"/>
      <c r="S34" s="146"/>
      <c r="T34" s="146"/>
      <c r="U34" s="146"/>
      <c r="V34" s="439"/>
      <c r="W34" s="20" t="s">
        <v>283</v>
      </c>
      <c r="X34" s="108" t="s">
        <v>233</v>
      </c>
      <c r="Y34" s="283">
        <v>0</v>
      </c>
      <c r="Z34" s="10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09" t="s">
        <v>35</v>
      </c>
      <c r="C35" s="27"/>
      <c r="D35" s="26"/>
      <c r="E35" s="26"/>
      <c r="F35" s="17"/>
      <c r="G35" s="17"/>
      <c r="H35" s="26"/>
      <c r="I35" s="17"/>
      <c r="J35" s="17"/>
      <c r="K35" s="26"/>
      <c r="L35" s="17"/>
      <c r="M35" s="18"/>
      <c r="N35" s="26"/>
      <c r="O35" s="18"/>
      <c r="P35" s="17"/>
      <c r="Q35" s="26"/>
      <c r="R35" s="17"/>
      <c r="S35" s="17"/>
      <c r="T35" s="17"/>
      <c r="U35" s="17"/>
      <c r="V35" s="439"/>
      <c r="W35" s="22" t="s">
        <v>12</v>
      </c>
      <c r="X35" s="78"/>
      <c r="Y35" s="28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10"/>
      <c r="C36" s="28"/>
      <c r="D36" s="26"/>
      <c r="E36" s="26"/>
      <c r="F36" s="17"/>
      <c r="G36" s="17"/>
      <c r="H36" s="26"/>
      <c r="I36" s="17"/>
      <c r="J36" s="17"/>
      <c r="K36" s="26"/>
      <c r="L36" s="17"/>
      <c r="M36" s="17"/>
      <c r="N36" s="26"/>
      <c r="O36" s="17"/>
      <c r="P36" s="17"/>
      <c r="Q36" s="26"/>
      <c r="R36" s="17"/>
      <c r="S36" s="17"/>
      <c r="T36" s="26"/>
      <c r="U36" s="17"/>
      <c r="V36" s="439"/>
      <c r="W36" s="20" t="s">
        <v>248</v>
      </c>
      <c r="X36" s="76"/>
      <c r="Y36" s="283"/>
      <c r="Z36" s="10"/>
      <c r="AC36" s="29">
        <f>AC35*4/AF35</f>
        <v>0.1509433962264151</v>
      </c>
      <c r="AD36" s="29">
        <f>AD35*9/AF35</f>
        <v>0.27536970933197347</v>
      </c>
      <c r="AE36" s="29">
        <f>AE35*4/AF35</f>
        <v>0.5736868944416115</v>
      </c>
    </row>
    <row r="37" spans="2:32" s="15" customFormat="1" ht="27.75" customHeight="1">
      <c r="B37" s="307">
        <v>5</v>
      </c>
      <c r="C37" s="452"/>
      <c r="D37" s="136" t="str">
        <f>'109.5月菜單'!Q39</f>
        <v>香Q米飯</v>
      </c>
      <c r="E37" s="136" t="s">
        <v>15</v>
      </c>
      <c r="F37" s="136"/>
      <c r="G37" s="164" t="str">
        <f>'109.5月菜單'!Q40</f>
        <v>家鄉鳳翅</v>
      </c>
      <c r="H37" s="164" t="s">
        <v>49</v>
      </c>
      <c r="I37" s="164"/>
      <c r="J37" s="136" t="str">
        <f>'109.5月菜單'!Q41</f>
        <v>  五味小炒(海豆)</v>
      </c>
      <c r="K37" s="136" t="s">
        <v>18</v>
      </c>
      <c r="L37" s="136"/>
      <c r="M37" s="366" t="str">
        <f>'109.5月菜單'!Q42</f>
        <v>焗汁白醬菇香馬鈴薯</v>
      </c>
      <c r="N37" s="366" t="s">
        <v>17</v>
      </c>
      <c r="O37" s="366"/>
      <c r="P37" s="136" t="str">
        <f>'109.5月菜單'!Q43</f>
        <v> 淺色蔬菜 </v>
      </c>
      <c r="Q37" s="136" t="s">
        <v>18</v>
      </c>
      <c r="R37" s="136"/>
      <c r="S37" s="136" t="str">
        <f>'109.5月菜單'!Q44</f>
        <v>土瓶蒸湯</v>
      </c>
      <c r="T37" s="136" t="s">
        <v>17</v>
      </c>
      <c r="U37" s="136"/>
      <c r="V37" s="439"/>
      <c r="W37" s="63" t="s">
        <v>7</v>
      </c>
      <c r="X37" s="64" t="s">
        <v>19</v>
      </c>
      <c r="Y37" s="352">
        <v>6.5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308" t="s">
        <v>8</v>
      </c>
      <c r="C38" s="452"/>
      <c r="D38" s="124" t="s">
        <v>191</v>
      </c>
      <c r="E38" s="125"/>
      <c r="F38" s="126">
        <v>120</v>
      </c>
      <c r="G38" s="207" t="s">
        <v>208</v>
      </c>
      <c r="H38" s="168"/>
      <c r="I38" s="208">
        <v>60</v>
      </c>
      <c r="J38" s="142" t="s">
        <v>126</v>
      </c>
      <c r="K38" s="142" t="s">
        <v>53</v>
      </c>
      <c r="L38" s="145">
        <v>35</v>
      </c>
      <c r="M38" s="124" t="s">
        <v>209</v>
      </c>
      <c r="N38" s="125"/>
      <c r="O38" s="126">
        <v>45</v>
      </c>
      <c r="P38" s="207" t="s">
        <v>81</v>
      </c>
      <c r="Q38" s="134"/>
      <c r="R38" s="152">
        <v>100</v>
      </c>
      <c r="S38" s="146" t="s">
        <v>132</v>
      </c>
      <c r="T38" s="146"/>
      <c r="U38" s="146">
        <v>32</v>
      </c>
      <c r="V38" s="440"/>
      <c r="W38" s="66" t="s">
        <v>234</v>
      </c>
      <c r="X38" s="67" t="s">
        <v>24</v>
      </c>
      <c r="Y38" s="353">
        <v>2.6</v>
      </c>
      <c r="Z38" s="10"/>
      <c r="AA38" s="1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08">
        <v>29</v>
      </c>
      <c r="C39" s="452"/>
      <c r="D39" s="146"/>
      <c r="E39" s="146"/>
      <c r="F39" s="146"/>
      <c r="G39" s="207"/>
      <c r="H39" s="168"/>
      <c r="I39" s="208"/>
      <c r="J39" s="142" t="s">
        <v>210</v>
      </c>
      <c r="K39" s="143"/>
      <c r="L39" s="145">
        <v>5</v>
      </c>
      <c r="M39" s="200" t="s">
        <v>196</v>
      </c>
      <c r="N39" s="75"/>
      <c r="O39" s="201">
        <v>5</v>
      </c>
      <c r="P39" s="151"/>
      <c r="Q39" s="150"/>
      <c r="R39" s="149"/>
      <c r="S39" s="16" t="s">
        <v>133</v>
      </c>
      <c r="T39" s="16"/>
      <c r="U39" s="16">
        <v>3</v>
      </c>
      <c r="V39" s="440"/>
      <c r="W39" s="70" t="s">
        <v>9</v>
      </c>
      <c r="X39" s="71" t="s">
        <v>26</v>
      </c>
      <c r="Y39" s="353">
        <v>1.7</v>
      </c>
      <c r="Z39" s="2"/>
      <c r="AA39" s="23" t="s">
        <v>27</v>
      </c>
      <c r="AB39" s="3">
        <v>2.3</v>
      </c>
      <c r="AC39" s="24">
        <f>AB39*7</f>
        <v>16.099999999999998</v>
      </c>
      <c r="AD39" s="3">
        <f>AB39*5</f>
        <v>11.5</v>
      </c>
      <c r="AE39" s="3" t="s">
        <v>28</v>
      </c>
      <c r="AF39" s="25">
        <f>AC39*4+AD39*9</f>
        <v>167.89999999999998</v>
      </c>
    </row>
    <row r="40" spans="2:32" ht="27.75" customHeight="1">
      <c r="B40" s="308" t="s">
        <v>10</v>
      </c>
      <c r="C40" s="452"/>
      <c r="D40" s="146"/>
      <c r="E40" s="146"/>
      <c r="F40" s="146"/>
      <c r="G40" s="153"/>
      <c r="H40" s="204"/>
      <c r="I40" s="208"/>
      <c r="J40" s="142" t="s">
        <v>79</v>
      </c>
      <c r="K40" s="143"/>
      <c r="L40" s="145">
        <v>10</v>
      </c>
      <c r="M40" s="139" t="s">
        <v>265</v>
      </c>
      <c r="N40" s="143"/>
      <c r="O40" s="138">
        <v>4</v>
      </c>
      <c r="P40" s="149"/>
      <c r="Q40" s="142"/>
      <c r="R40" s="142"/>
      <c r="S40" s="16" t="s">
        <v>134</v>
      </c>
      <c r="T40" s="16"/>
      <c r="U40" s="16">
        <v>3</v>
      </c>
      <c r="V40" s="440"/>
      <c r="W40" s="66" t="s">
        <v>228</v>
      </c>
      <c r="X40" s="71" t="s">
        <v>29</v>
      </c>
      <c r="Y40" s="353">
        <v>2.5</v>
      </c>
      <c r="Z40" s="10"/>
      <c r="AA40" s="2" t="s">
        <v>30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450" t="s">
        <v>31</v>
      </c>
      <c r="C41" s="452"/>
      <c r="D41" s="146"/>
      <c r="E41" s="148"/>
      <c r="F41" s="146"/>
      <c r="G41" s="142"/>
      <c r="H41" s="142"/>
      <c r="I41" s="142"/>
      <c r="J41" s="142" t="s">
        <v>95</v>
      </c>
      <c r="K41" s="142" t="s">
        <v>96</v>
      </c>
      <c r="L41" s="145">
        <v>5</v>
      </c>
      <c r="M41" s="139" t="s">
        <v>272</v>
      </c>
      <c r="N41" s="143"/>
      <c r="O41" s="138">
        <v>5</v>
      </c>
      <c r="P41" s="149"/>
      <c r="Q41" s="142"/>
      <c r="R41" s="142"/>
      <c r="S41" s="142"/>
      <c r="T41" s="142"/>
      <c r="U41" s="142"/>
      <c r="V41" s="440"/>
      <c r="W41" s="70" t="s">
        <v>11</v>
      </c>
      <c r="X41" s="71" t="s">
        <v>32</v>
      </c>
      <c r="Y41" s="353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450"/>
      <c r="C42" s="452"/>
      <c r="D42" s="147"/>
      <c r="E42" s="148"/>
      <c r="F42" s="146"/>
      <c r="G42" s="142"/>
      <c r="H42" s="142"/>
      <c r="I42" s="142"/>
      <c r="J42" s="147" t="s">
        <v>211</v>
      </c>
      <c r="K42" s="119"/>
      <c r="L42" s="229">
        <v>3</v>
      </c>
      <c r="M42" s="170"/>
      <c r="N42" s="163"/>
      <c r="O42" s="177"/>
      <c r="P42" s="180"/>
      <c r="Q42" s="148"/>
      <c r="R42" s="142"/>
      <c r="S42" s="142"/>
      <c r="T42" s="142"/>
      <c r="U42" s="142"/>
      <c r="V42" s="440"/>
      <c r="W42" s="66" t="s">
        <v>284</v>
      </c>
      <c r="X42" s="108" t="s">
        <v>43</v>
      </c>
      <c r="Y42" s="353">
        <v>0</v>
      </c>
      <c r="Z42" s="10"/>
      <c r="AA42" s="2" t="s">
        <v>34</v>
      </c>
      <c r="AE42" s="2">
        <f>AB42*15</f>
        <v>0</v>
      </c>
    </row>
    <row r="43" spans="2:32" ht="27.75" customHeight="1">
      <c r="B43" s="309" t="s">
        <v>35</v>
      </c>
      <c r="C43" s="27"/>
      <c r="D43" s="154"/>
      <c r="E43" s="154"/>
      <c r="F43" s="154"/>
      <c r="G43" s="162"/>
      <c r="H43" s="26"/>
      <c r="I43" s="17"/>
      <c r="J43" s="229" t="s">
        <v>196</v>
      </c>
      <c r="K43" s="228"/>
      <c r="L43" s="230">
        <v>3</v>
      </c>
      <c r="M43" s="170"/>
      <c r="N43" s="163"/>
      <c r="O43" s="177"/>
      <c r="P43" s="120"/>
      <c r="Q43" s="26"/>
      <c r="R43" s="17"/>
      <c r="S43" s="16"/>
      <c r="T43" s="26"/>
      <c r="U43" s="16"/>
      <c r="V43" s="440"/>
      <c r="W43" s="70" t="s">
        <v>12</v>
      </c>
      <c r="X43" s="78"/>
      <c r="Y43" s="35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316"/>
      <c r="C44" s="322"/>
      <c r="D44" s="194"/>
      <c r="E44" s="194"/>
      <c r="F44" s="323"/>
      <c r="G44" s="244"/>
      <c r="H44" s="245"/>
      <c r="I44" s="128"/>
      <c r="J44" s="324"/>
      <c r="K44" s="194"/>
      <c r="L44" s="323"/>
      <c r="M44" s="165"/>
      <c r="N44" s="183"/>
      <c r="O44" s="184"/>
      <c r="P44" s="324"/>
      <c r="Q44" s="194"/>
      <c r="R44" s="195"/>
      <c r="S44" s="195"/>
      <c r="T44" s="194"/>
      <c r="U44" s="195"/>
      <c r="V44" s="441"/>
      <c r="W44" s="288" t="s">
        <v>285</v>
      </c>
      <c r="X44" s="280"/>
      <c r="Y44" s="354"/>
      <c r="Z44" s="10"/>
      <c r="AC44" s="29">
        <f>AC43*4/AF43</f>
        <v>0.16345624656026417</v>
      </c>
      <c r="AD44" s="29">
        <f>AD43*9/AF43</f>
        <v>0.2971931755641167</v>
      </c>
      <c r="AE44" s="29">
        <f>AE43*4/AF43</f>
        <v>0.5393505778756192</v>
      </c>
    </row>
    <row r="45" spans="3:26" ht="21.75" customHeight="1">
      <c r="C45" s="2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39"/>
    </row>
    <row r="46" spans="2:25" ht="20.25">
      <c r="B46" s="3"/>
      <c r="D46" s="454"/>
      <c r="E46" s="454"/>
      <c r="F46" s="455"/>
      <c r="G46" s="455"/>
      <c r="H46" s="40"/>
      <c r="I46" s="2"/>
      <c r="J46" s="2"/>
      <c r="K46" s="40"/>
      <c r="L46" s="2"/>
      <c r="N46" s="40"/>
      <c r="O46" s="2"/>
      <c r="Q46" s="40"/>
      <c r="R46" s="2"/>
      <c r="T46" s="40"/>
      <c r="U46" s="2"/>
      <c r="Y46" s="42"/>
    </row>
    <row r="47" ht="20.25">
      <c r="Y47" s="42"/>
    </row>
    <row r="48" ht="20.25">
      <c r="Y48" s="42"/>
    </row>
    <row r="49" ht="20.25">
      <c r="Y49" s="42"/>
    </row>
    <row r="50" ht="20.25">
      <c r="Y50" s="42"/>
    </row>
    <row r="51" ht="20.25">
      <c r="Y51" s="42"/>
    </row>
    <row r="52" ht="20.25">
      <c r="Y52" s="42"/>
    </row>
  </sheetData>
  <sheetProtection/>
  <mergeCells count="15">
    <mergeCell ref="B1:Y1"/>
    <mergeCell ref="B2:G2"/>
    <mergeCell ref="C5:C10"/>
    <mergeCell ref="B9:B10"/>
    <mergeCell ref="C13:C18"/>
    <mergeCell ref="B17:B18"/>
    <mergeCell ref="B25:B26"/>
    <mergeCell ref="C29:C34"/>
    <mergeCell ref="B33:B34"/>
    <mergeCell ref="V5:V44"/>
    <mergeCell ref="J45:Y45"/>
    <mergeCell ref="D46:G46"/>
    <mergeCell ref="C37:C42"/>
    <mergeCell ref="B41:B42"/>
    <mergeCell ref="C21:C26"/>
  </mergeCells>
  <printOptions/>
  <pageMargins left="1.299212598425197" right="0.15748031496062992" top="0.1968503937007874" bottom="0.15748031496062992" header="0.5118110236220472" footer="0.2362204724409449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teacher</cp:lastModifiedBy>
  <cp:lastPrinted>2020-04-13T05:37:01Z</cp:lastPrinted>
  <dcterms:created xsi:type="dcterms:W3CDTF">2013-10-17T10:44:48Z</dcterms:created>
  <dcterms:modified xsi:type="dcterms:W3CDTF">2020-04-17T03:19:46Z</dcterms:modified>
  <cp:category/>
  <cp:version/>
  <cp:contentType/>
  <cp:contentStatus/>
</cp:coreProperties>
</file>