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85" activeTab="0"/>
  </bookViews>
  <sheets>
    <sheet name="109年04月菜單" sheetId="1" r:id="rId1"/>
    <sheet name="第一週明細)" sheetId="2" r:id="rId2"/>
    <sheet name="第二週明細" sheetId="3" r:id="rId3"/>
    <sheet name="第三週明細" sheetId="4" r:id="rId4"/>
    <sheet name="第四週明細" sheetId="5" r:id="rId5"/>
    <sheet name="第五週明細 " sheetId="6" r:id="rId6"/>
  </sheets>
  <definedNames>
    <definedName name="_xlnm.Print_Area" localSheetId="1">'第一週明細)'!$A$1:$Z$44</definedName>
    <definedName name="_xlnm.Print_Area" localSheetId="2">'第二週明細'!$A$1:$Z$44</definedName>
    <definedName name="_xlnm.Print_Area" localSheetId="3">'第三週明細'!$A$1:$Z$44</definedName>
    <definedName name="_xlnm.Print_Area" localSheetId="5">'第五週明細 '!$A$1:$Z$44</definedName>
    <definedName name="_xlnm.Print_Area" localSheetId="4">'第四週明細'!$A$1:$Z$44</definedName>
  </definedNames>
  <calcPr fullCalcOnLoad="1"/>
</workbook>
</file>

<file path=xl/sharedStrings.xml><?xml version="1.0" encoding="utf-8"?>
<sst xmlns="http://schemas.openxmlformats.org/spreadsheetml/2006/main" count="1472" uniqueCount="341">
  <si>
    <r>
      <rPr>
        <sz val="12"/>
        <rFont val="華康正顏楷體W5"/>
        <family val="4"/>
      </rPr>
      <t>菜單設計者：李美秀</t>
    </r>
  </si>
  <si>
    <r>
      <rPr>
        <sz val="10"/>
        <rFont val="華康正顏楷體W5"/>
        <family val="4"/>
      </rPr>
      <t>【一】</t>
    </r>
  </si>
  <si>
    <r>
      <rPr>
        <sz val="11"/>
        <rFont val="華康正顏楷體W5"/>
        <family val="4"/>
      </rPr>
      <t>【二】</t>
    </r>
  </si>
  <si>
    <r>
      <rPr>
        <sz val="11"/>
        <rFont val="華康正顏楷體W5"/>
        <family val="4"/>
      </rPr>
      <t>【三】</t>
    </r>
  </si>
  <si>
    <r>
      <rPr>
        <sz val="11"/>
        <rFont val="華康正顏楷體W5"/>
        <family val="4"/>
      </rPr>
      <t>【四】</t>
    </r>
  </si>
  <si>
    <r>
      <rPr>
        <sz val="11"/>
        <rFont val="華康正顏楷體W5"/>
        <family val="4"/>
      </rPr>
      <t>【五】</t>
    </r>
  </si>
  <si>
    <t>K</t>
  </si>
  <si>
    <r>
      <rPr>
        <sz val="10"/>
        <rFont val="華康正顏楷體W5"/>
        <family val="4"/>
      </rPr>
      <t>脂　肪</t>
    </r>
  </si>
  <si>
    <t>g</t>
  </si>
  <si>
    <r>
      <rPr>
        <sz val="10"/>
        <rFont val="華康正顏楷體W5"/>
        <family val="4"/>
      </rPr>
      <t>蛋白質</t>
    </r>
  </si>
  <si>
    <r>
      <rPr>
        <sz val="11"/>
        <rFont val="華康正顏楷體W5"/>
        <family val="4"/>
      </rPr>
      <t>【一】</t>
    </r>
  </si>
  <si>
    <t>【五】</t>
  </si>
  <si>
    <t>食材以可食量標示</t>
  </si>
  <si>
    <t>日期</t>
  </si>
  <si>
    <t>星期</t>
  </si>
  <si>
    <t>主食</t>
  </si>
  <si>
    <t>備註</t>
  </si>
  <si>
    <t>主菜</t>
  </si>
  <si>
    <t>副菜</t>
  </si>
  <si>
    <t>湯</t>
  </si>
  <si>
    <t>水果/乳品</t>
  </si>
  <si>
    <t>營養分析</t>
  </si>
  <si>
    <t>食物類別</t>
  </si>
  <si>
    <t>份數</t>
  </si>
  <si>
    <t>個人量(克)</t>
  </si>
  <si>
    <t>醣類：</t>
  </si>
  <si>
    <t>主食類</t>
  </si>
  <si>
    <t>奶類(脫脂)</t>
  </si>
  <si>
    <t>月</t>
  </si>
  <si>
    <t>豆魚肉蛋類</t>
  </si>
  <si>
    <t>中脂肉</t>
  </si>
  <si>
    <t>脂肪：</t>
  </si>
  <si>
    <t>蔬菜類</t>
  </si>
  <si>
    <t>全榖根莖類</t>
  </si>
  <si>
    <t>日</t>
  </si>
  <si>
    <t>油脂類</t>
  </si>
  <si>
    <t>星期一</t>
  </si>
  <si>
    <t>蛋白質：</t>
  </si>
  <si>
    <t>水果類</t>
  </si>
  <si>
    <t>奶類</t>
  </si>
  <si>
    <t>油脂</t>
  </si>
  <si>
    <t>餐數</t>
  </si>
  <si>
    <t>熱量：</t>
  </si>
  <si>
    <t>Total</t>
  </si>
  <si>
    <t>星期二</t>
  </si>
  <si>
    <t>煮</t>
  </si>
  <si>
    <t>星期三</t>
  </si>
  <si>
    <t>蒸</t>
  </si>
  <si>
    <t>星期四</t>
  </si>
  <si>
    <t>川燙</t>
  </si>
  <si>
    <t>星期五</t>
  </si>
  <si>
    <r>
      <rPr>
        <sz val="18"/>
        <rFont val="華康正顏楷體W5"/>
        <family val="4"/>
      </rPr>
      <t>食材以可食量標示</t>
    </r>
  </si>
  <si>
    <t xml:space="preserve">  </t>
  </si>
  <si>
    <t>【四】</t>
  </si>
  <si>
    <t>蒸</t>
  </si>
  <si>
    <t>煮</t>
  </si>
  <si>
    <t>滷</t>
  </si>
  <si>
    <t>烤</t>
  </si>
  <si>
    <r>
      <rPr>
        <sz val="10"/>
        <rFont val="華康正顏楷體W5"/>
        <family val="4"/>
      </rPr>
      <t>熱</t>
    </r>
    <r>
      <rPr>
        <sz val="10"/>
        <rFont val="Times New Roman"/>
        <family val="1"/>
      </rPr>
      <t xml:space="preserve"> </t>
    </r>
    <r>
      <rPr>
        <sz val="10"/>
        <rFont val="華康正顏楷體W5"/>
        <family val="4"/>
      </rPr>
      <t>量</t>
    </r>
  </si>
  <si>
    <r>
      <rPr>
        <sz val="10"/>
        <rFont val="華康正顏楷體W5"/>
        <family val="4"/>
      </rPr>
      <t>醣</t>
    </r>
    <r>
      <rPr>
        <sz val="10"/>
        <rFont val="Times New Roman"/>
        <family val="1"/>
      </rPr>
      <t xml:space="preserve"> </t>
    </r>
    <r>
      <rPr>
        <sz val="10"/>
        <rFont val="華康正顏楷體W5"/>
        <family val="4"/>
      </rPr>
      <t>類</t>
    </r>
  </si>
  <si>
    <t>洋蔥</t>
  </si>
  <si>
    <t>玉米</t>
  </si>
  <si>
    <t>雞蛋</t>
  </si>
  <si>
    <t>紅蘿蔔</t>
  </si>
  <si>
    <t>木耳</t>
  </si>
  <si>
    <t>冷</t>
  </si>
  <si>
    <t>醃</t>
  </si>
  <si>
    <t>豆</t>
  </si>
  <si>
    <t>海</t>
  </si>
  <si>
    <t>加</t>
  </si>
  <si>
    <t>麵</t>
  </si>
  <si>
    <t>放假</t>
  </si>
  <si>
    <t>*</t>
  </si>
  <si>
    <t>*</t>
  </si>
  <si>
    <t>*</t>
  </si>
  <si>
    <t>*</t>
  </si>
  <si>
    <t>白米</t>
  </si>
  <si>
    <t>胚芽米</t>
  </si>
  <si>
    <t>豆腐</t>
  </si>
  <si>
    <t>深色蔬菜</t>
  </si>
  <si>
    <t>大黃瓜</t>
  </si>
  <si>
    <t>竹筍</t>
  </si>
  <si>
    <t>木耳</t>
  </si>
  <si>
    <t>紅蘿蔔</t>
  </si>
  <si>
    <t>煮</t>
  </si>
  <si>
    <t>炸</t>
  </si>
  <si>
    <t>煮</t>
  </si>
  <si>
    <t>川燙</t>
  </si>
  <si>
    <t>煮</t>
  </si>
  <si>
    <t>煮</t>
  </si>
  <si>
    <t>大白菜</t>
  </si>
  <si>
    <t>豆干</t>
  </si>
  <si>
    <t>米血</t>
  </si>
  <si>
    <t>深色蔬菜</t>
  </si>
  <si>
    <t>淺色蔬菜</t>
  </si>
  <si>
    <t>地瓜</t>
  </si>
  <si>
    <t>洋蔥</t>
  </si>
  <si>
    <t>胡蘿蔔</t>
  </si>
  <si>
    <t>香菇</t>
  </si>
  <si>
    <t>小魚干</t>
  </si>
  <si>
    <t>蒲瓜</t>
  </si>
  <si>
    <t>鴿蛋</t>
  </si>
  <si>
    <t>雞蛋</t>
  </si>
  <si>
    <t>白蘿蔔</t>
  </si>
  <si>
    <t>高麗菜</t>
  </si>
  <si>
    <t>豆</t>
  </si>
  <si>
    <t>花椰菜</t>
  </si>
  <si>
    <t>冬粉</t>
  </si>
  <si>
    <t>馬鈴薯</t>
  </si>
  <si>
    <t>玉米</t>
  </si>
  <si>
    <t>乾海帶芽</t>
  </si>
  <si>
    <t>榨菜</t>
  </si>
  <si>
    <t>雞蛋</t>
  </si>
  <si>
    <t>大黃瓜</t>
  </si>
  <si>
    <t>魷魚</t>
  </si>
  <si>
    <t>玉米粒</t>
  </si>
  <si>
    <t>雞蛋</t>
  </si>
  <si>
    <t>大白菜</t>
  </si>
  <si>
    <t>金針菇</t>
  </si>
  <si>
    <t>紅蘿蔔</t>
  </si>
  <si>
    <t>木耳</t>
  </si>
  <si>
    <t>鳥蛋</t>
  </si>
  <si>
    <t>玉米</t>
  </si>
  <si>
    <t>冬瓜</t>
  </si>
  <si>
    <t>豆腐</t>
  </si>
  <si>
    <t>冷</t>
  </si>
  <si>
    <t>洋蔥</t>
  </si>
  <si>
    <t>冷</t>
  </si>
  <si>
    <t>雞蛋</t>
  </si>
  <si>
    <t>紅蘿蔔</t>
  </si>
  <si>
    <t>馬鈴薯</t>
  </si>
  <si>
    <t>洋蔥</t>
  </si>
  <si>
    <t>洋蔥</t>
  </si>
  <si>
    <t>魷魚</t>
  </si>
  <si>
    <t>乾海帶芽</t>
  </si>
  <si>
    <t>玉米</t>
  </si>
  <si>
    <t>金針菇</t>
  </si>
  <si>
    <t>芶</t>
  </si>
  <si>
    <t xml:space="preserve"> </t>
  </si>
  <si>
    <t>豆</t>
  </si>
  <si>
    <t>豆</t>
  </si>
  <si>
    <t>秀珍菇</t>
  </si>
  <si>
    <t>芶</t>
  </si>
  <si>
    <t>豆腐皮</t>
  </si>
  <si>
    <t>海</t>
  </si>
  <si>
    <t>紅蘿蔔</t>
  </si>
  <si>
    <t>乳酪絲</t>
  </si>
  <si>
    <t>白蘿蔔</t>
  </si>
  <si>
    <t>加</t>
  </si>
  <si>
    <t>海</t>
  </si>
  <si>
    <t>生鮮雞肉</t>
  </si>
  <si>
    <t>生鮮豬肉</t>
  </si>
  <si>
    <t>生鮮竹筍</t>
  </si>
  <si>
    <t>生鮮絞肉</t>
  </si>
  <si>
    <t>生鮮肉絲</t>
  </si>
  <si>
    <t>生鮮豬柳</t>
  </si>
  <si>
    <t>加</t>
  </si>
  <si>
    <t>紅蘿蔔</t>
  </si>
  <si>
    <t>冬瓜</t>
  </si>
  <si>
    <t>生鮮肉片</t>
  </si>
  <si>
    <t>煮</t>
  </si>
  <si>
    <t>生鮮鴨肉</t>
  </si>
  <si>
    <t>木耳</t>
  </si>
  <si>
    <t>鳥蛋</t>
  </si>
  <si>
    <t>胡蘿蔔</t>
  </si>
  <si>
    <t>海帶絲</t>
  </si>
  <si>
    <t>鮑魚菇</t>
  </si>
  <si>
    <t>*</t>
  </si>
  <si>
    <t>*</t>
  </si>
  <si>
    <t>蒸煮</t>
  </si>
  <si>
    <t>洋蔥</t>
  </si>
  <si>
    <t>生鮮絞肉</t>
  </si>
  <si>
    <t>生鮮雞肉</t>
  </si>
  <si>
    <t>黑輪</t>
  </si>
  <si>
    <t>韭菜</t>
  </si>
  <si>
    <t>胡蘿蔔</t>
  </si>
  <si>
    <t>生鮮豬肉</t>
  </si>
  <si>
    <t>銀絲卷</t>
  </si>
  <si>
    <t>熱狗</t>
  </si>
  <si>
    <t>煮</t>
  </si>
  <si>
    <t>高麗菜</t>
  </si>
  <si>
    <t>王子麵</t>
  </si>
  <si>
    <t>胡蘿蔔</t>
  </si>
  <si>
    <t>雞丁</t>
  </si>
  <si>
    <t>米血</t>
  </si>
  <si>
    <t>蒸</t>
  </si>
  <si>
    <t>白米</t>
  </si>
  <si>
    <t>大白菜</t>
  </si>
  <si>
    <t>煮</t>
  </si>
  <si>
    <t>鳳梨</t>
  </si>
  <si>
    <t>醃</t>
  </si>
  <si>
    <t>水餃</t>
  </si>
  <si>
    <t>蒸</t>
  </si>
  <si>
    <t>紅蘿蔔</t>
  </si>
  <si>
    <t>香菇</t>
  </si>
  <si>
    <t>加工魚條</t>
  </si>
  <si>
    <t>炸</t>
  </si>
  <si>
    <t>海</t>
  </si>
  <si>
    <t>湯包</t>
  </si>
  <si>
    <t>冷</t>
  </si>
  <si>
    <t>糯米腸</t>
  </si>
  <si>
    <t>加</t>
  </si>
  <si>
    <t>生鮮雞翅</t>
  </si>
  <si>
    <t>豆腐</t>
  </si>
  <si>
    <t>豆</t>
  </si>
  <si>
    <t>煮</t>
  </si>
  <si>
    <t>菜脯</t>
  </si>
  <si>
    <t>醃</t>
  </si>
  <si>
    <t>煮</t>
  </si>
  <si>
    <t>加工雞翅</t>
  </si>
  <si>
    <t>炸</t>
  </si>
  <si>
    <t>麵</t>
  </si>
  <si>
    <t>生鮮肉排</t>
  </si>
  <si>
    <t>雞蛋</t>
  </si>
  <si>
    <t>冷</t>
  </si>
  <si>
    <t>加工魚片</t>
  </si>
  <si>
    <t>加</t>
  </si>
  <si>
    <t>蒸</t>
  </si>
  <si>
    <t>豆腐</t>
  </si>
  <si>
    <t>煮</t>
  </si>
  <si>
    <t>加工海鮮排</t>
  </si>
  <si>
    <t>炸</t>
  </si>
  <si>
    <t>格紋饅頭</t>
  </si>
  <si>
    <t>生鮮雞蛋</t>
  </si>
  <si>
    <t>蒸</t>
  </si>
  <si>
    <r>
      <rPr>
        <sz val="22"/>
        <rFont val="華康正顏楷體W5"/>
        <family val="4"/>
      </rPr>
      <t>彰泰國中</t>
    </r>
    <r>
      <rPr>
        <b/>
        <sz val="22"/>
        <rFont val="Times New Roman"/>
        <family val="1"/>
      </rPr>
      <t>109</t>
    </r>
    <r>
      <rPr>
        <sz val="22"/>
        <rFont val="華康正顏楷體W5"/>
        <family val="4"/>
      </rPr>
      <t>年</t>
    </r>
    <r>
      <rPr>
        <b/>
        <sz val="22"/>
        <rFont val="Times New Roman"/>
        <family val="1"/>
      </rPr>
      <t>04</t>
    </r>
    <r>
      <rPr>
        <sz val="22"/>
        <rFont val="華康正顏楷體W5"/>
        <family val="4"/>
      </rPr>
      <t>月份菜單</t>
    </r>
    <r>
      <rPr>
        <sz val="22"/>
        <rFont val="Times New Roman"/>
        <family val="1"/>
      </rPr>
      <t>-</t>
    </r>
    <r>
      <rPr>
        <sz val="22"/>
        <rFont val="華康正顏楷體W5"/>
        <family val="4"/>
      </rPr>
      <t>誠美便當工廠菜單</t>
    </r>
  </si>
  <si>
    <t>招牌雞肉飯</t>
  </si>
  <si>
    <r>
      <t xml:space="preserve">香酥豬排 </t>
    </r>
    <r>
      <rPr>
        <sz val="10"/>
        <color indexed="10"/>
        <rFont val="華康正顏楷體W5"/>
        <family val="4"/>
      </rPr>
      <t>&lt;炸&gt;</t>
    </r>
  </si>
  <si>
    <t>蒜香饅頭</t>
  </si>
  <si>
    <r>
      <t xml:space="preserve">韭菜黑輪 </t>
    </r>
    <r>
      <rPr>
        <sz val="10"/>
        <color indexed="36"/>
        <rFont val="華康正顏楷體W5"/>
        <family val="4"/>
      </rPr>
      <t>&lt;加&gt;</t>
    </r>
  </si>
  <si>
    <t>深色蔬菜</t>
  </si>
  <si>
    <t>黃瓜湯</t>
  </si>
  <si>
    <t>胚芽米飯</t>
  </si>
  <si>
    <t>白米飯</t>
  </si>
  <si>
    <t>義大利肉醬麵</t>
  </si>
  <si>
    <t>地瓜飯</t>
  </si>
  <si>
    <r>
      <t xml:space="preserve">酥脆雞排 </t>
    </r>
    <r>
      <rPr>
        <sz val="10"/>
        <color indexed="10"/>
        <rFont val="華康正顏楷體W5"/>
        <family val="4"/>
      </rPr>
      <t>&lt;炸&gt;</t>
    </r>
  </si>
  <si>
    <r>
      <t xml:space="preserve">日式蒲燒魚 </t>
    </r>
    <r>
      <rPr>
        <sz val="10"/>
        <color indexed="36"/>
        <rFont val="華康正顏楷體W5"/>
        <family val="4"/>
      </rPr>
      <t>&lt;加&gt;</t>
    </r>
    <r>
      <rPr>
        <sz val="10"/>
        <color indexed="30"/>
        <rFont val="華康正顏楷體W5"/>
        <family val="4"/>
      </rPr>
      <t>&lt;海&gt;</t>
    </r>
  </si>
  <si>
    <r>
      <t xml:space="preserve">轟炸雞腿 </t>
    </r>
    <r>
      <rPr>
        <sz val="10"/>
        <color indexed="10"/>
        <rFont val="華康正顏楷體W5"/>
        <family val="4"/>
      </rPr>
      <t>&lt;炸&gt;</t>
    </r>
  </si>
  <si>
    <t>鐵板豬柳</t>
  </si>
  <si>
    <t>米血燒雞</t>
  </si>
  <si>
    <t>白菜羹</t>
  </si>
  <si>
    <t>蒲瓜肉絲</t>
  </si>
  <si>
    <r>
      <t xml:space="preserve">茄汁熱狗 </t>
    </r>
    <r>
      <rPr>
        <sz val="10"/>
        <color indexed="36"/>
        <rFont val="華康正顏楷體W5"/>
        <family val="4"/>
      </rPr>
      <t>&lt;加&gt;</t>
    </r>
  </si>
  <si>
    <t>茶葉蛋</t>
  </si>
  <si>
    <t>鳳梨咕咾肉</t>
  </si>
  <si>
    <r>
      <t xml:space="preserve">豆干滷味 </t>
    </r>
    <r>
      <rPr>
        <sz val="10"/>
        <color indexed="53"/>
        <rFont val="華康正顏楷體W5"/>
        <family val="4"/>
      </rPr>
      <t>&lt;豆&gt;</t>
    </r>
  </si>
  <si>
    <t>鴿蛋肉燥</t>
  </si>
  <si>
    <r>
      <t xml:space="preserve">螺紋饅頭 </t>
    </r>
    <r>
      <rPr>
        <sz val="10"/>
        <color indexed="17"/>
        <rFont val="華康正顏楷體W5"/>
        <family val="4"/>
      </rPr>
      <t>&lt;冷&gt;</t>
    </r>
  </si>
  <si>
    <t>高麗菜細麵</t>
  </si>
  <si>
    <t>深色蔬菜</t>
  </si>
  <si>
    <t>淺色蔬菜</t>
  </si>
  <si>
    <t>味噌小魚海芽湯</t>
  </si>
  <si>
    <t>冬瓜山粉圓</t>
  </si>
  <si>
    <t>蘿蔔湯</t>
  </si>
  <si>
    <r>
      <t xml:space="preserve">鮮蔬豆腐湯 </t>
    </r>
    <r>
      <rPr>
        <sz val="10"/>
        <color indexed="53"/>
        <rFont val="華康正顏楷體W5"/>
        <family val="4"/>
      </rPr>
      <t>&lt;豆&gt;</t>
    </r>
  </si>
  <si>
    <t>退火冬瓜湯</t>
  </si>
  <si>
    <t>胚芽米飯</t>
  </si>
  <si>
    <t>白米飯</t>
  </si>
  <si>
    <t>廣式炒飯</t>
  </si>
  <si>
    <t>地瓜飯</t>
  </si>
  <si>
    <t>日式壽喜燒</t>
  </si>
  <si>
    <t>甜麵醬燒鴨</t>
  </si>
  <si>
    <r>
      <t xml:space="preserve">雞米花 </t>
    </r>
    <r>
      <rPr>
        <sz val="10"/>
        <color indexed="10"/>
        <rFont val="華康正顏楷體W5"/>
        <family val="4"/>
      </rPr>
      <t>&lt;炸&gt;</t>
    </r>
  </si>
  <si>
    <t>紅燒肉排</t>
  </si>
  <si>
    <t>蜜汁雞翅</t>
  </si>
  <si>
    <t>茶碗蒸</t>
  </si>
  <si>
    <r>
      <t xml:space="preserve">炸魚丁 </t>
    </r>
    <r>
      <rPr>
        <sz val="10"/>
        <color indexed="10"/>
        <rFont val="華康正顏楷體W5"/>
        <family val="4"/>
      </rPr>
      <t>&lt;炸&gt;</t>
    </r>
    <r>
      <rPr>
        <sz val="10"/>
        <color indexed="36"/>
        <rFont val="華康正顏楷體W5"/>
        <family val="4"/>
      </rPr>
      <t>&lt;加&gt;</t>
    </r>
    <r>
      <rPr>
        <sz val="10"/>
        <color indexed="30"/>
        <rFont val="華康正顏楷體W5"/>
        <family val="4"/>
      </rPr>
      <t>&lt;海&gt;</t>
    </r>
  </si>
  <si>
    <r>
      <t xml:space="preserve">鮮肉湯包 </t>
    </r>
    <r>
      <rPr>
        <sz val="10"/>
        <color indexed="17"/>
        <rFont val="華康正顏楷體W5"/>
        <family val="4"/>
      </rPr>
      <t>&lt;冷&gt;</t>
    </r>
  </si>
  <si>
    <t>筍片鳥蛋</t>
  </si>
  <si>
    <r>
      <t xml:space="preserve">豬肉水餃 </t>
    </r>
    <r>
      <rPr>
        <sz val="10"/>
        <color indexed="17"/>
        <rFont val="華康正顏楷體W5"/>
        <family val="4"/>
      </rPr>
      <t>&lt;冷&gt;</t>
    </r>
  </si>
  <si>
    <t>花椰肉絲</t>
  </si>
  <si>
    <r>
      <t xml:space="preserve">糯米腸 </t>
    </r>
    <r>
      <rPr>
        <sz val="10"/>
        <color indexed="36"/>
        <rFont val="華康正顏楷體W5"/>
        <family val="4"/>
      </rPr>
      <t>&lt;加&gt;</t>
    </r>
  </si>
  <si>
    <t>咖哩燒雞</t>
  </si>
  <si>
    <t>深色蔬菜</t>
  </si>
  <si>
    <t>淺色蔬菜</t>
  </si>
  <si>
    <r>
      <t xml:space="preserve">味噌豆腐湯 </t>
    </r>
    <r>
      <rPr>
        <sz val="10"/>
        <color indexed="53"/>
        <rFont val="華康正顏楷體W5"/>
        <family val="4"/>
      </rPr>
      <t>&lt;豆&gt;</t>
    </r>
  </si>
  <si>
    <t>冬粉料湯</t>
  </si>
  <si>
    <r>
      <t xml:space="preserve">榨菜肉絲湯 </t>
    </r>
    <r>
      <rPr>
        <sz val="10"/>
        <color indexed="14"/>
        <rFont val="華康正顏楷體W5"/>
        <family val="4"/>
      </rPr>
      <t>&lt;醃&gt;</t>
    </r>
  </si>
  <si>
    <r>
      <t xml:space="preserve">玉米濃湯 </t>
    </r>
    <r>
      <rPr>
        <sz val="10"/>
        <color indexed="14"/>
        <rFont val="華康正顏楷體W5"/>
        <family val="4"/>
      </rPr>
      <t>&lt;芶&gt;</t>
    </r>
  </si>
  <si>
    <t>紫菜蛋花湯</t>
  </si>
  <si>
    <t>府城肉燥麵</t>
  </si>
  <si>
    <t>紅燒肉丁</t>
  </si>
  <si>
    <r>
      <t xml:space="preserve">炸雞翅 </t>
    </r>
    <r>
      <rPr>
        <sz val="10"/>
        <color indexed="10"/>
        <rFont val="華康正顏楷體W5"/>
        <family val="4"/>
      </rPr>
      <t>&lt;炸&gt;</t>
    </r>
    <r>
      <rPr>
        <sz val="10"/>
        <color indexed="36"/>
        <rFont val="華康正顏楷體W5"/>
        <family val="4"/>
      </rPr>
      <t>&lt;加&gt;</t>
    </r>
  </si>
  <si>
    <t>古早味肉排</t>
  </si>
  <si>
    <r>
      <t xml:space="preserve">古早味菜脯蛋 </t>
    </r>
    <r>
      <rPr>
        <sz val="10"/>
        <color indexed="14"/>
        <rFont val="華康正顏楷體W5"/>
        <family val="4"/>
      </rPr>
      <t>&lt;醃&gt;</t>
    </r>
  </si>
  <si>
    <t>白菜滷</t>
  </si>
  <si>
    <r>
      <t xml:space="preserve">美味刈包 </t>
    </r>
    <r>
      <rPr>
        <sz val="10"/>
        <color indexed="17"/>
        <rFont val="華康正顏楷體W5"/>
        <family val="4"/>
      </rPr>
      <t>&lt;冷&gt;</t>
    </r>
  </si>
  <si>
    <t>洋蔥鹹豬肉</t>
  </si>
  <si>
    <t>涼拌海帶絲</t>
  </si>
  <si>
    <r>
      <t xml:space="preserve">黃瓜魷魚 </t>
    </r>
    <r>
      <rPr>
        <sz val="10"/>
        <color indexed="40"/>
        <rFont val="華康正顏楷體W5"/>
        <family val="4"/>
      </rPr>
      <t>&lt;海&gt;</t>
    </r>
  </si>
  <si>
    <t>下飯肉燥</t>
  </si>
  <si>
    <t>玉米蛋花湯</t>
  </si>
  <si>
    <t>嫩仙草</t>
  </si>
  <si>
    <t>鮮筍湯</t>
  </si>
  <si>
    <t>薑絲冬瓜湯</t>
  </si>
  <si>
    <t>三絲湯</t>
  </si>
  <si>
    <t>招牌炒飯</t>
  </si>
  <si>
    <t>洋蔥豬柳</t>
  </si>
  <si>
    <r>
      <t xml:space="preserve">香酥魚 </t>
    </r>
    <r>
      <rPr>
        <sz val="10"/>
        <color indexed="10"/>
        <rFont val="華康正顏楷體W5"/>
        <family val="4"/>
      </rPr>
      <t>&lt;炸&gt;</t>
    </r>
    <r>
      <rPr>
        <sz val="10"/>
        <color indexed="30"/>
        <rFont val="華康正顏楷體W5"/>
        <family val="4"/>
      </rPr>
      <t>&lt;海&gt;</t>
    </r>
  </si>
  <si>
    <r>
      <t xml:space="preserve">鹽酥雞 </t>
    </r>
    <r>
      <rPr>
        <sz val="10"/>
        <color indexed="10"/>
        <rFont val="華康正顏楷體W5"/>
        <family val="4"/>
      </rPr>
      <t>&lt;炸&gt;</t>
    </r>
  </si>
  <si>
    <t>照燒肉片</t>
  </si>
  <si>
    <t>紅蘿蔔炒蛋</t>
  </si>
  <si>
    <r>
      <t xml:space="preserve">格紋饅頭 </t>
    </r>
    <r>
      <rPr>
        <sz val="10"/>
        <color indexed="17"/>
        <rFont val="華康正顏楷體W5"/>
        <family val="4"/>
      </rPr>
      <t>&lt;冷&gt;</t>
    </r>
  </si>
  <si>
    <t>日式茶碗蒸</t>
  </si>
  <si>
    <r>
      <t xml:space="preserve">鮮肉餃子 </t>
    </r>
    <r>
      <rPr>
        <sz val="10"/>
        <color indexed="17"/>
        <rFont val="華康正顏楷體W5"/>
        <family val="4"/>
      </rPr>
      <t>&lt;冷&gt;</t>
    </r>
  </si>
  <si>
    <t>印度咖哩</t>
  </si>
  <si>
    <r>
      <t xml:space="preserve">香筍魷魚 </t>
    </r>
    <r>
      <rPr>
        <sz val="10"/>
        <color indexed="40"/>
        <rFont val="華康正顏楷體W5"/>
        <family val="4"/>
      </rPr>
      <t>&lt;海&gt;</t>
    </r>
  </si>
  <si>
    <r>
      <t xml:space="preserve">韓式豆腐煲 </t>
    </r>
    <r>
      <rPr>
        <sz val="10"/>
        <color indexed="53"/>
        <rFont val="華康正顏楷體W5"/>
        <family val="4"/>
      </rPr>
      <t>&lt;豆&gt;</t>
    </r>
  </si>
  <si>
    <r>
      <t xml:space="preserve">日式豆腐湯 </t>
    </r>
    <r>
      <rPr>
        <sz val="10"/>
        <color indexed="53"/>
        <rFont val="華康正顏楷體W5"/>
        <family val="4"/>
      </rPr>
      <t>&lt;豆&gt;</t>
    </r>
  </si>
  <si>
    <r>
      <t xml:space="preserve">黃金濃湯 </t>
    </r>
    <r>
      <rPr>
        <sz val="10"/>
        <color indexed="14"/>
        <rFont val="華康正顏楷體W5"/>
        <family val="4"/>
      </rPr>
      <t>&lt;芶&gt;</t>
    </r>
  </si>
  <si>
    <t>海芽玉米湯</t>
  </si>
  <si>
    <t>香菇雞湯</t>
  </si>
  <si>
    <t>炸</t>
  </si>
  <si>
    <t>生鮮豬排</t>
  </si>
  <si>
    <t>蒜味饅頭</t>
  </si>
  <si>
    <r>
      <rPr>
        <b/>
        <sz val="28"/>
        <rFont val="Times New Roman"/>
        <family val="1"/>
      </rPr>
      <t>109</t>
    </r>
    <r>
      <rPr>
        <sz val="28"/>
        <rFont val="華康正顏楷體W5"/>
        <family val="4"/>
      </rPr>
      <t>年</t>
    </r>
    <r>
      <rPr>
        <b/>
        <sz val="28"/>
        <rFont val="Times New Roman"/>
        <family val="1"/>
      </rPr>
      <t>04</t>
    </r>
    <r>
      <rPr>
        <sz val="28"/>
        <rFont val="華康正顏楷體W5"/>
        <family val="4"/>
      </rPr>
      <t>月第二週菜單明細</t>
    </r>
    <r>
      <rPr>
        <sz val="28"/>
        <rFont val="Times New Roman"/>
        <family val="1"/>
      </rPr>
      <t>(</t>
    </r>
    <r>
      <rPr>
        <sz val="28"/>
        <rFont val="華康正顏楷體W5"/>
        <family val="4"/>
      </rPr>
      <t>彰泰國中</t>
    </r>
    <r>
      <rPr>
        <sz val="28"/>
        <rFont val="Times New Roman"/>
        <family val="1"/>
      </rPr>
      <t>-</t>
    </r>
    <r>
      <rPr>
        <sz val="28"/>
        <rFont val="華康正顏楷體W5"/>
        <family val="4"/>
      </rPr>
      <t>誠美便當工廠</t>
    </r>
    <r>
      <rPr>
        <sz val="28"/>
        <rFont val="Times New Roman"/>
        <family val="1"/>
      </rPr>
      <t>)</t>
    </r>
  </si>
  <si>
    <r>
      <rPr>
        <b/>
        <sz val="28"/>
        <rFont val="Times New Roman"/>
        <family val="1"/>
      </rPr>
      <t>109</t>
    </r>
    <r>
      <rPr>
        <sz val="28"/>
        <rFont val="華康正顏楷體W5"/>
        <family val="4"/>
      </rPr>
      <t>年</t>
    </r>
    <r>
      <rPr>
        <b/>
        <sz val="28"/>
        <rFont val="Times New Roman"/>
        <family val="1"/>
      </rPr>
      <t>4</t>
    </r>
    <r>
      <rPr>
        <sz val="28"/>
        <rFont val="華康正顏楷體W5"/>
        <family val="4"/>
      </rPr>
      <t>月第一週菜單明細</t>
    </r>
    <r>
      <rPr>
        <sz val="28"/>
        <rFont val="Times New Roman"/>
        <family val="1"/>
      </rPr>
      <t>(</t>
    </r>
    <r>
      <rPr>
        <sz val="28"/>
        <rFont val="華康正顏楷體W5"/>
        <family val="4"/>
      </rPr>
      <t>彰泰國中</t>
    </r>
    <r>
      <rPr>
        <sz val="28"/>
        <rFont val="Times New Roman"/>
        <family val="1"/>
      </rPr>
      <t>-</t>
    </r>
    <r>
      <rPr>
        <sz val="28"/>
        <rFont val="華康正顏楷體W5"/>
        <family val="4"/>
      </rPr>
      <t>誠美便當工廠</t>
    </r>
    <r>
      <rPr>
        <sz val="28"/>
        <rFont val="Times New Roman"/>
        <family val="1"/>
      </rPr>
      <t>)</t>
    </r>
  </si>
  <si>
    <r>
      <rPr>
        <b/>
        <sz val="28"/>
        <rFont val="Times New Roman"/>
        <family val="1"/>
      </rPr>
      <t>109</t>
    </r>
    <r>
      <rPr>
        <sz val="28"/>
        <rFont val="華康正顏楷體W5"/>
        <family val="4"/>
      </rPr>
      <t>年</t>
    </r>
    <r>
      <rPr>
        <b/>
        <sz val="28"/>
        <rFont val="Times New Roman"/>
        <family val="1"/>
      </rPr>
      <t>4</t>
    </r>
    <r>
      <rPr>
        <sz val="28"/>
        <rFont val="華康正顏楷體W5"/>
        <family val="4"/>
      </rPr>
      <t>月第五週菜單明細</t>
    </r>
    <r>
      <rPr>
        <sz val="28"/>
        <rFont val="Times New Roman"/>
        <family val="1"/>
      </rPr>
      <t>(</t>
    </r>
    <r>
      <rPr>
        <sz val="28"/>
        <rFont val="華康正顏楷體W5"/>
        <family val="4"/>
      </rPr>
      <t>彰泰國中</t>
    </r>
    <r>
      <rPr>
        <sz val="28"/>
        <rFont val="Times New Roman"/>
        <family val="1"/>
      </rPr>
      <t>-</t>
    </r>
    <r>
      <rPr>
        <sz val="28"/>
        <rFont val="華康正顏楷體W5"/>
        <family val="4"/>
      </rPr>
      <t>誠美便當工廠</t>
    </r>
    <r>
      <rPr>
        <sz val="28"/>
        <rFont val="Times New Roman"/>
        <family val="1"/>
      </rPr>
      <t>)</t>
    </r>
  </si>
  <si>
    <r>
      <rPr>
        <b/>
        <sz val="28"/>
        <rFont val="Times New Roman"/>
        <family val="1"/>
      </rPr>
      <t>109</t>
    </r>
    <r>
      <rPr>
        <sz val="28"/>
        <rFont val="華康正顏楷體W5"/>
        <family val="4"/>
      </rPr>
      <t>年</t>
    </r>
    <r>
      <rPr>
        <b/>
        <sz val="28"/>
        <rFont val="Times New Roman"/>
        <family val="1"/>
      </rPr>
      <t>4</t>
    </r>
    <r>
      <rPr>
        <sz val="28"/>
        <rFont val="華康正顏楷體W5"/>
        <family val="4"/>
      </rPr>
      <t>月第四週菜單明細</t>
    </r>
    <r>
      <rPr>
        <sz val="28"/>
        <rFont val="Times New Roman"/>
        <family val="1"/>
      </rPr>
      <t>(</t>
    </r>
    <r>
      <rPr>
        <sz val="28"/>
        <rFont val="華康正顏楷體W5"/>
        <family val="4"/>
      </rPr>
      <t>彰泰國中</t>
    </r>
    <r>
      <rPr>
        <sz val="28"/>
        <rFont val="Times New Roman"/>
        <family val="1"/>
      </rPr>
      <t>-</t>
    </r>
    <r>
      <rPr>
        <sz val="28"/>
        <rFont val="華康正顏楷體W5"/>
        <family val="4"/>
      </rPr>
      <t>誠美便當工廠</t>
    </r>
    <r>
      <rPr>
        <sz val="28"/>
        <rFont val="Times New Roman"/>
        <family val="1"/>
      </rPr>
      <t>)</t>
    </r>
  </si>
  <si>
    <r>
      <rPr>
        <b/>
        <sz val="28"/>
        <rFont val="Times New Roman"/>
        <family val="1"/>
      </rPr>
      <t>109</t>
    </r>
    <r>
      <rPr>
        <sz val="28"/>
        <rFont val="華康正顏楷體W5"/>
        <family val="4"/>
      </rPr>
      <t>年</t>
    </r>
    <r>
      <rPr>
        <b/>
        <sz val="28"/>
        <rFont val="Times New Roman"/>
        <family val="1"/>
      </rPr>
      <t>4</t>
    </r>
    <r>
      <rPr>
        <sz val="28"/>
        <rFont val="華康正顏楷體W5"/>
        <family val="4"/>
      </rPr>
      <t>月第三週菜單明細</t>
    </r>
    <r>
      <rPr>
        <sz val="28"/>
        <rFont val="Times New Roman"/>
        <family val="1"/>
      </rPr>
      <t>(</t>
    </r>
    <r>
      <rPr>
        <sz val="28"/>
        <rFont val="華康正顏楷體W5"/>
        <family val="4"/>
      </rPr>
      <t>彰泰國中</t>
    </r>
    <r>
      <rPr>
        <sz val="28"/>
        <rFont val="Times New Roman"/>
        <family val="1"/>
      </rPr>
      <t>-</t>
    </r>
    <r>
      <rPr>
        <sz val="28"/>
        <rFont val="華康正顏楷體W5"/>
        <family val="4"/>
      </rPr>
      <t>誠美便當工廠</t>
    </r>
    <r>
      <rPr>
        <sz val="28"/>
        <rFont val="Times New Roman"/>
        <family val="1"/>
      </rPr>
      <t>)</t>
    </r>
  </si>
  <si>
    <t>加</t>
  </si>
  <si>
    <t>加工魚片</t>
  </si>
  <si>
    <t>山粉圓</t>
  </si>
  <si>
    <t>洋蔥</t>
  </si>
  <si>
    <t>生鮮雞腿</t>
  </si>
  <si>
    <t>滷</t>
  </si>
  <si>
    <t>生鮮雞肉</t>
  </si>
  <si>
    <t>豆</t>
  </si>
  <si>
    <t>白米</t>
  </si>
  <si>
    <t>仙草</t>
  </si>
  <si>
    <t>刈包</t>
  </si>
  <si>
    <t>蒸</t>
  </si>
  <si>
    <t>炸</t>
  </si>
  <si>
    <t>蒸煮</t>
  </si>
  <si>
    <r>
      <t xml:space="preserve">香脆雞排 </t>
    </r>
    <r>
      <rPr>
        <sz val="10"/>
        <color indexed="10"/>
        <rFont val="華康正顏楷體W5"/>
        <family val="4"/>
      </rPr>
      <t>&lt;炸&gt;</t>
    </r>
  </si>
  <si>
    <t>生鮮雞排</t>
  </si>
  <si>
    <r>
      <t xml:space="preserve">豆腐肉燥 </t>
    </r>
    <r>
      <rPr>
        <sz val="10"/>
        <color indexed="53"/>
        <rFont val="華康正顏楷體W5"/>
        <family val="4"/>
      </rPr>
      <t>&lt;豆&gt;</t>
    </r>
  </si>
  <si>
    <r>
      <t xml:space="preserve">麻婆豆腐 </t>
    </r>
    <r>
      <rPr>
        <sz val="10"/>
        <color indexed="53"/>
        <rFont val="華康正顏楷體W5"/>
        <family val="4"/>
      </rPr>
      <t>&lt;豆&gt;</t>
    </r>
  </si>
  <si>
    <r>
      <t xml:space="preserve">韓式泡菜豆皮 </t>
    </r>
    <r>
      <rPr>
        <sz val="10"/>
        <color indexed="53"/>
        <rFont val="華康正顏楷體W5"/>
        <family val="4"/>
      </rPr>
      <t>&lt;豆&gt;</t>
    </r>
  </si>
  <si>
    <r>
      <t xml:space="preserve">鮮蔬豆皮 </t>
    </r>
    <r>
      <rPr>
        <sz val="10"/>
        <color indexed="53"/>
        <rFont val="華康正顏楷體W5"/>
        <family val="4"/>
      </rPr>
      <t>&lt;豆&gt;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</si>
</sst>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_);[Red]\(0.0\)"/>
    <numFmt numFmtId="178" formatCode="m&quot;月&quot;d&quot;日&quot;;@"/>
  </numFmts>
  <fonts count="9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華康正顏楷體W5"/>
      <family val="4"/>
    </font>
    <font>
      <sz val="16"/>
      <color indexed="8"/>
      <name val="華康正顏楷體W5"/>
      <family val="4"/>
    </font>
    <font>
      <sz val="14"/>
      <color indexed="8"/>
      <name val="華康正顏楷體W5"/>
      <family val="4"/>
    </font>
    <font>
      <sz val="20"/>
      <color indexed="8"/>
      <name val="華康正顏楷體W5"/>
      <family val="4"/>
    </font>
    <font>
      <sz val="12"/>
      <name val="華康正顏楷體W5"/>
      <family val="4"/>
    </font>
    <font>
      <sz val="15"/>
      <name val="華康正顏楷體W5"/>
      <family val="4"/>
    </font>
    <font>
      <sz val="28"/>
      <name val="Times New Roman"/>
      <family val="1"/>
    </font>
    <font>
      <b/>
      <sz val="18"/>
      <name val="華康正顏楷體W5"/>
      <family val="4"/>
    </font>
    <font>
      <sz val="15"/>
      <color indexed="8"/>
      <name val="華康正顏楷體W5"/>
      <family val="4"/>
    </font>
    <font>
      <sz val="16"/>
      <name val="華康正顏楷體W5"/>
      <family val="4"/>
    </font>
    <font>
      <sz val="20"/>
      <name val="華康正顏楷體W5"/>
      <family val="4"/>
    </font>
    <font>
      <sz val="14"/>
      <name val="華康正顏楷體W5"/>
      <family val="4"/>
    </font>
    <font>
      <sz val="24"/>
      <name val="Times New Roman"/>
      <family val="1"/>
    </font>
    <font>
      <sz val="12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8"/>
      <name val="華康正顏楷體W5"/>
      <family val="4"/>
    </font>
    <font>
      <sz val="16"/>
      <name val="Times New Roman"/>
      <family val="1"/>
    </font>
    <font>
      <sz val="16"/>
      <name val="華康楷書體W5"/>
      <family val="4"/>
    </font>
    <font>
      <sz val="18"/>
      <name val="Times New Roman"/>
      <family val="1"/>
    </font>
    <font>
      <sz val="15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2.5"/>
      <name val="Segoe UI Semibold"/>
      <family val="2"/>
    </font>
    <font>
      <sz val="10"/>
      <name val="華康正顏楷體W5"/>
      <family val="4"/>
    </font>
    <font>
      <sz val="9"/>
      <name val="Times New Roman"/>
      <family val="1"/>
    </font>
    <font>
      <sz val="10"/>
      <name val="Segoe UI Semibold"/>
      <family val="2"/>
    </font>
    <font>
      <sz val="11"/>
      <name val="Segoe UI Semibold"/>
      <family val="2"/>
    </font>
    <font>
      <sz val="11"/>
      <name val="華康正顏楷體W5"/>
      <family val="4"/>
    </font>
    <font>
      <b/>
      <sz val="11"/>
      <color indexed="56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63"/>
      <name val="新細明體"/>
      <family val="1"/>
    </font>
    <font>
      <i/>
      <sz val="12"/>
      <color indexed="23"/>
      <name val="新細明體"/>
      <family val="1"/>
    </font>
    <font>
      <u val="single"/>
      <sz val="12"/>
      <color indexed="12"/>
      <name val="新細明體"/>
      <family val="1"/>
    </font>
    <font>
      <b/>
      <sz val="12"/>
      <color indexed="52"/>
      <name val="新細明體"/>
      <family val="1"/>
    </font>
    <font>
      <b/>
      <sz val="13"/>
      <color indexed="56"/>
      <name val="新細明體"/>
      <family val="1"/>
    </font>
    <font>
      <sz val="12"/>
      <color indexed="9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b/>
      <sz val="12"/>
      <color indexed="9"/>
      <name val="新細明體"/>
      <family val="1"/>
    </font>
    <font>
      <b/>
      <sz val="15"/>
      <color indexed="56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28"/>
      <name val="Times New Roman"/>
      <family val="1"/>
    </font>
    <font>
      <sz val="28"/>
      <name val="華康正顏楷體W5"/>
      <family val="4"/>
    </font>
    <font>
      <sz val="22"/>
      <name val="華康正顏楷體W5"/>
      <family val="4"/>
    </font>
    <font>
      <b/>
      <sz val="22"/>
      <name val="Times New Roman"/>
      <family val="1"/>
    </font>
    <font>
      <sz val="9"/>
      <name val="新細明體"/>
      <family val="1"/>
    </font>
    <font>
      <sz val="12"/>
      <name val="Segoe UI Semibold"/>
      <family val="2"/>
    </font>
    <font>
      <sz val="10"/>
      <color indexed="14"/>
      <name val="華康正顏楷體W5"/>
      <family val="4"/>
    </font>
    <font>
      <sz val="10"/>
      <color indexed="53"/>
      <name val="華康正顏楷體W5"/>
      <family val="4"/>
    </font>
    <font>
      <sz val="10"/>
      <color indexed="17"/>
      <name val="華康正顏楷體W5"/>
      <family val="4"/>
    </font>
    <font>
      <sz val="9.5"/>
      <name val="Times New Roman"/>
      <family val="1"/>
    </font>
    <font>
      <sz val="8"/>
      <name val="Times New Roman"/>
      <family val="1"/>
    </font>
    <font>
      <sz val="10"/>
      <color indexed="36"/>
      <name val="華康正顏楷體W5"/>
      <family val="4"/>
    </font>
    <font>
      <sz val="10"/>
      <color indexed="30"/>
      <name val="華康正顏楷體W5"/>
      <family val="4"/>
    </font>
    <font>
      <sz val="10"/>
      <color indexed="40"/>
      <name val="華康正顏楷體W5"/>
      <family val="4"/>
    </font>
    <font>
      <sz val="10"/>
      <color indexed="10"/>
      <name val="華康正顏楷體W5"/>
      <family val="4"/>
    </font>
    <font>
      <sz val="20"/>
      <color indexed="40"/>
      <name val="華康正顏楷體W5"/>
      <family val="4"/>
    </font>
    <font>
      <sz val="20"/>
      <color indexed="60"/>
      <name val="華康正顏楷體W5"/>
      <family val="4"/>
    </font>
    <font>
      <sz val="20"/>
      <color indexed="53"/>
      <name val="華康正顏楷體W5"/>
      <family val="4"/>
    </font>
    <font>
      <sz val="20"/>
      <color indexed="10"/>
      <name val="華康正顏楷體W5"/>
      <family val="4"/>
    </font>
    <font>
      <sz val="20"/>
      <color indexed="14"/>
      <name val="華康正顏楷體W5"/>
      <family val="4"/>
    </font>
    <font>
      <sz val="20"/>
      <color indexed="36"/>
      <name val="華康正顏楷體W5"/>
      <family val="4"/>
    </font>
    <font>
      <sz val="20"/>
      <color indexed="17"/>
      <name val="華康正顏楷體W5"/>
      <family val="4"/>
    </font>
    <font>
      <sz val="10"/>
      <color indexed="10"/>
      <name val="Segoe UI Semibold"/>
      <family val="2"/>
    </font>
    <font>
      <sz val="15"/>
      <color indexed="21"/>
      <name val="華康正顏楷體W5"/>
      <family val="4"/>
    </font>
    <font>
      <sz val="10"/>
      <color indexed="10"/>
      <name val="華康中特圓體"/>
      <family val="3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20"/>
      <color rgb="FF00B0F0"/>
      <name val="華康正顏楷體W5"/>
      <family val="4"/>
    </font>
    <font>
      <sz val="20"/>
      <color theme="5" tint="-0.24997000396251678"/>
      <name val="華康正顏楷體W5"/>
      <family val="4"/>
    </font>
    <font>
      <sz val="20"/>
      <color theme="9" tint="-0.24997000396251678"/>
      <name val="華康正顏楷體W5"/>
      <family val="4"/>
    </font>
    <font>
      <sz val="20"/>
      <color rgb="FFFF0000"/>
      <name val="華康正顏楷體W5"/>
      <family val="4"/>
    </font>
    <font>
      <sz val="12"/>
      <color rgb="FFFF0000"/>
      <name val="新細明體"/>
      <family val="1"/>
    </font>
    <font>
      <sz val="20"/>
      <color rgb="FFFF00FF"/>
      <name val="華康正顏楷體W5"/>
      <family val="4"/>
    </font>
    <font>
      <sz val="20"/>
      <color rgb="FF7030A0"/>
      <name val="華康正顏楷體W5"/>
      <family val="4"/>
    </font>
    <font>
      <sz val="20"/>
      <color rgb="FF00B050"/>
      <name val="華康正顏楷體W5"/>
      <family val="4"/>
    </font>
    <font>
      <sz val="10"/>
      <color rgb="FFFF0000"/>
      <name val="Segoe UI Semibold"/>
      <family val="2"/>
    </font>
    <font>
      <sz val="15"/>
      <color theme="8" tint="-0.4999699890613556"/>
      <name val="華康正顏楷體W5"/>
      <family val="4"/>
    </font>
    <font>
      <sz val="10"/>
      <color rgb="FFFF0000"/>
      <name val="細明體"/>
      <family val="3"/>
    </font>
    <font>
      <sz val="10"/>
      <color rgb="FFFF0000"/>
      <name val="華康中特圓體"/>
      <family val="3"/>
    </font>
    <font>
      <sz val="15"/>
      <color theme="1"/>
      <name val="華康正顏楷體W5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/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9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/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/>
      <top style="medium"/>
      <bottom style="thin">
        <color indexed="59"/>
      </bottom>
    </border>
    <border>
      <left>
        <color indexed="63"/>
      </left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4">
    <xf numFmtId="0" fontId="0" fillId="0" borderId="0">
      <alignment vertical="center"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9" fillId="0" borderId="1" applyNumberFormat="0" applyFill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0" fontId="3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18" borderId="4" applyNumberFormat="0" applyFon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9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6" fillId="7" borderId="2" applyNumberFormat="0" applyAlignment="0" applyProtection="0"/>
    <xf numFmtId="0" fontId="35" fillId="17" borderId="8" applyNumberFormat="0" applyAlignment="0" applyProtection="0"/>
    <xf numFmtId="0" fontId="43" fillId="23" borderId="9" applyNumberFormat="0" applyAlignment="0" applyProtection="0"/>
    <xf numFmtId="0" fontId="50" fillId="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9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11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/>
    </xf>
    <xf numFmtId="0" fontId="6" fillId="24" borderId="14" xfId="0" applyFont="1" applyFill="1" applyBorder="1" applyAlignment="1">
      <alignment horizontal="center" vertical="center" shrinkToFit="1"/>
    </xf>
    <xf numFmtId="0" fontId="13" fillId="24" borderId="14" xfId="0" applyFont="1" applyFill="1" applyBorder="1" applyAlignment="1">
      <alignment horizontal="center" vertical="center" shrinkToFit="1"/>
    </xf>
    <xf numFmtId="0" fontId="12" fillId="24" borderId="14" xfId="0" applyFont="1" applyFill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/>
    </xf>
    <xf numFmtId="0" fontId="13" fillId="0" borderId="16" xfId="0" applyFont="1" applyFill="1" applyBorder="1" applyAlignment="1">
      <alignment horizontal="left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78" fillId="0" borderId="1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13" fillId="0" borderId="16" xfId="0" applyFont="1" applyFill="1" applyBorder="1" applyAlignment="1">
      <alignment horizontal="center" vertical="center" textRotation="180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right"/>
    </xf>
    <xf numFmtId="0" fontId="13" fillId="0" borderId="19" xfId="0" applyFont="1" applyFill="1" applyBorder="1" applyAlignment="1">
      <alignment vertical="center" textRotation="180" shrinkToFit="1"/>
    </xf>
    <xf numFmtId="0" fontId="13" fillId="0" borderId="19" xfId="0" applyFont="1" applyFill="1" applyBorder="1" applyAlignment="1">
      <alignment horizontal="center" vertical="center" textRotation="180" shrinkToFit="1"/>
    </xf>
    <xf numFmtId="0" fontId="13" fillId="0" borderId="19" xfId="0" applyFont="1" applyFill="1" applyBorder="1" applyAlignment="1">
      <alignment horizontal="left" vertical="center" shrinkToFit="1"/>
    </xf>
    <xf numFmtId="14" fontId="6" fillId="24" borderId="14" xfId="0" applyNumberFormat="1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79" fillId="24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right"/>
    </xf>
    <xf numFmtId="0" fontId="13" fillId="0" borderId="24" xfId="0" applyFont="1" applyFill="1" applyBorder="1" applyAlignment="1">
      <alignment vertical="center" textRotation="180" shrinkToFit="1"/>
    </xf>
    <xf numFmtId="0" fontId="13" fillId="0" borderId="24" xfId="0" applyFont="1" applyFill="1" applyBorder="1" applyAlignment="1">
      <alignment horizontal="center" vertical="center" textRotation="180" shrinkToFit="1"/>
    </xf>
    <xf numFmtId="0" fontId="13" fillId="0" borderId="2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17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textRotation="255"/>
    </xf>
    <xf numFmtId="0" fontId="80" fillId="0" borderId="16" xfId="0" applyFont="1" applyFill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6" fontId="8" fillId="0" borderId="27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176" fontId="8" fillId="0" borderId="29" xfId="0" applyNumberFormat="1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12" fillId="25" borderId="39" xfId="0" applyFont="1" applyFill="1" applyBorder="1" applyAlignment="1">
      <alignment horizontal="center" vertical="center"/>
    </xf>
    <xf numFmtId="0" fontId="12" fillId="25" borderId="40" xfId="0" applyFont="1" applyFill="1" applyBorder="1" applyAlignment="1">
      <alignment horizontal="center" vertical="center"/>
    </xf>
    <xf numFmtId="176" fontId="12" fillId="25" borderId="40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8" fillId="0" borderId="19" xfId="0" applyFont="1" applyBorder="1" applyAlignment="1">
      <alignment horizontal="left"/>
    </xf>
    <xf numFmtId="0" fontId="8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76" fontId="12" fillId="25" borderId="4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vertical="center" textRotation="255"/>
    </xf>
    <xf numFmtId="0" fontId="12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13" fillId="0" borderId="17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shrinkToFit="1"/>
    </xf>
    <xf numFmtId="0" fontId="12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0" fontId="21" fillId="25" borderId="39" xfId="0" applyFont="1" applyFill="1" applyBorder="1" applyAlignment="1">
      <alignment horizontal="center" vertical="center"/>
    </xf>
    <xf numFmtId="0" fontId="21" fillId="25" borderId="40" xfId="0" applyFont="1" applyFill="1" applyBorder="1" applyAlignment="1">
      <alignment horizontal="center" vertical="center"/>
    </xf>
    <xf numFmtId="176" fontId="22" fillId="25" borderId="4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176" fontId="22" fillId="25" borderId="48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shrinkToFit="1"/>
    </xf>
    <xf numFmtId="0" fontId="12" fillId="0" borderId="49" xfId="0" applyFont="1" applyFill="1" applyBorder="1" applyAlignment="1">
      <alignment horizontal="center" vertical="center"/>
    </xf>
    <xf numFmtId="0" fontId="13" fillId="24" borderId="50" xfId="0" applyFont="1" applyFill="1" applyBorder="1" applyAlignment="1">
      <alignment horizontal="center" vertical="center" shrinkToFit="1"/>
    </xf>
    <xf numFmtId="0" fontId="7" fillId="0" borderId="51" xfId="0" applyFont="1" applyBorder="1" applyAlignment="1">
      <alignment vertical="center"/>
    </xf>
    <xf numFmtId="0" fontId="13" fillId="26" borderId="50" xfId="0" applyFont="1" applyFill="1" applyBorder="1" applyAlignment="1">
      <alignment horizontal="center" vertical="center" shrinkToFit="1"/>
    </xf>
    <xf numFmtId="0" fontId="13" fillId="26" borderId="14" xfId="0" applyFont="1" applyFill="1" applyBorder="1" applyAlignment="1">
      <alignment horizontal="center" vertical="center" shrinkToFit="1"/>
    </xf>
    <xf numFmtId="0" fontId="13" fillId="0" borderId="51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7" fillId="0" borderId="53" xfId="0" applyFont="1" applyBorder="1" applyAlignment="1">
      <alignment horizontal="right"/>
    </xf>
    <xf numFmtId="0" fontId="16" fillId="0" borderId="0" xfId="0" applyFont="1" applyFill="1" applyBorder="1" applyAlignment="1">
      <alignment horizontal="center" shrinkToFit="1"/>
    </xf>
    <xf numFmtId="176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2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 textRotation="255"/>
    </xf>
    <xf numFmtId="0" fontId="12" fillId="24" borderId="56" xfId="0" applyFont="1" applyFill="1" applyBorder="1" applyAlignment="1">
      <alignment horizontal="center" vertical="center" wrapText="1" shrinkToFit="1"/>
    </xf>
    <xf numFmtId="0" fontId="13" fillId="26" borderId="56" xfId="0" applyFont="1" applyFill="1" applyBorder="1" applyAlignment="1">
      <alignment horizontal="center" vertical="center" shrinkToFit="1"/>
    </xf>
    <xf numFmtId="0" fontId="13" fillId="24" borderId="56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right"/>
    </xf>
    <xf numFmtId="0" fontId="81" fillId="24" borderId="14" xfId="0" applyFont="1" applyFill="1" applyBorder="1" applyAlignment="1">
      <alignment horizontal="center" vertical="center" shrinkToFit="1"/>
    </xf>
    <xf numFmtId="0" fontId="0" fillId="0" borderId="0" xfId="33" applyFont="1">
      <alignment/>
      <protection/>
    </xf>
    <xf numFmtId="0" fontId="7" fillId="0" borderId="0" xfId="33" applyFont="1">
      <alignment/>
      <protection/>
    </xf>
    <xf numFmtId="0" fontId="0" fillId="0" borderId="0" xfId="33">
      <alignment/>
      <protection/>
    </xf>
    <xf numFmtId="177" fontId="29" fillId="0" borderId="28" xfId="33" applyNumberFormat="1" applyFont="1" applyBorder="1" applyAlignment="1">
      <alignment horizontal="center" vertical="center"/>
      <protection/>
    </xf>
    <xf numFmtId="178" fontId="31" fillId="27" borderId="0" xfId="0" applyNumberFormat="1" applyFont="1" applyFill="1" applyBorder="1" applyAlignment="1">
      <alignment horizontal="center" vertical="center" wrapText="1"/>
    </xf>
    <xf numFmtId="0" fontId="16" fillId="0" borderId="0" xfId="33" applyFont="1">
      <alignment/>
      <protection/>
    </xf>
    <xf numFmtId="178" fontId="32" fillId="27" borderId="0" xfId="0" applyNumberFormat="1" applyFont="1" applyFill="1" applyBorder="1" applyAlignment="1">
      <alignment horizontal="center" vertical="center" wrapText="1"/>
    </xf>
    <xf numFmtId="0" fontId="82" fillId="0" borderId="0" xfId="33" applyFont="1">
      <alignment/>
      <protection/>
    </xf>
    <xf numFmtId="0" fontId="56" fillId="0" borderId="0" xfId="33" applyFont="1">
      <alignment/>
      <protection/>
    </xf>
    <xf numFmtId="178" fontId="30" fillId="27" borderId="58" xfId="0" applyNumberFormat="1" applyFont="1" applyFill="1" applyBorder="1" applyAlignment="1">
      <alignment horizontal="center" vertical="center" wrapText="1"/>
    </xf>
    <xf numFmtId="178" fontId="31" fillId="27" borderId="58" xfId="0" applyNumberFormat="1" applyFont="1" applyFill="1" applyBorder="1" applyAlignment="1">
      <alignment horizontal="center" vertical="center" wrapText="1"/>
    </xf>
    <xf numFmtId="177" fontId="29" fillId="0" borderId="59" xfId="33" applyNumberFormat="1" applyFont="1" applyBorder="1" applyAlignment="1">
      <alignment horizontal="center" vertical="center"/>
      <protection/>
    </xf>
    <xf numFmtId="177" fontId="29" fillId="0" borderId="60" xfId="33" applyNumberFormat="1" applyFont="1" applyBorder="1" applyAlignment="1">
      <alignment horizontal="center" vertical="center"/>
      <protection/>
    </xf>
    <xf numFmtId="177" fontId="29" fillId="0" borderId="59" xfId="33" applyNumberFormat="1" applyFont="1" applyBorder="1" applyAlignment="1">
      <alignment horizontal="center"/>
      <protection/>
    </xf>
    <xf numFmtId="177" fontId="29" fillId="0" borderId="61" xfId="33" applyNumberFormat="1" applyFont="1" applyBorder="1" applyAlignment="1">
      <alignment horizontal="center" vertical="center"/>
      <protection/>
    </xf>
    <xf numFmtId="177" fontId="29" fillId="0" borderId="61" xfId="33" applyNumberFormat="1" applyFont="1" applyBorder="1" applyAlignment="1">
      <alignment horizontal="center"/>
      <protection/>
    </xf>
    <xf numFmtId="177" fontId="26" fillId="0" borderId="62" xfId="33" applyNumberFormat="1" applyFont="1" applyBorder="1" applyAlignment="1">
      <alignment horizontal="center"/>
      <protection/>
    </xf>
    <xf numFmtId="177" fontId="60" fillId="0" borderId="62" xfId="33" applyNumberFormat="1" applyFont="1" applyBorder="1" applyAlignment="1">
      <alignment horizontal="right" vertical="center"/>
      <protection/>
    </xf>
    <xf numFmtId="177" fontId="26" fillId="0" borderId="61" xfId="33" applyNumberFormat="1" applyFont="1" applyBorder="1" applyAlignment="1">
      <alignment horizontal="center" vertical="center"/>
      <protection/>
    </xf>
    <xf numFmtId="177" fontId="26" fillId="0" borderId="61" xfId="33" applyNumberFormat="1" applyFont="1" applyBorder="1" applyAlignment="1">
      <alignment horizontal="center"/>
      <protection/>
    </xf>
    <xf numFmtId="177" fontId="61" fillId="0" borderId="0" xfId="33" applyNumberFormat="1" applyFont="1">
      <alignment/>
      <protection/>
    </xf>
    <xf numFmtId="177" fontId="60" fillId="0" borderId="62" xfId="33" applyNumberFormat="1" applyFont="1" applyBorder="1">
      <alignment/>
      <protection/>
    </xf>
    <xf numFmtId="177" fontId="26" fillId="0" borderId="27" xfId="33" applyNumberFormat="1" applyFont="1" applyBorder="1" applyAlignment="1">
      <alignment horizontal="center"/>
      <protection/>
    </xf>
    <xf numFmtId="177" fontId="60" fillId="0" borderId="27" xfId="33" applyNumberFormat="1" applyFont="1" applyBorder="1" applyAlignment="1">
      <alignment horizontal="right" vertical="center"/>
      <protection/>
    </xf>
    <xf numFmtId="177" fontId="26" fillId="0" borderId="60" xfId="33" applyNumberFormat="1" applyFont="1" applyBorder="1" applyAlignment="1">
      <alignment horizontal="center" vertical="center"/>
      <protection/>
    </xf>
    <xf numFmtId="177" fontId="26" fillId="0" borderId="60" xfId="33" applyNumberFormat="1" applyFont="1" applyBorder="1" applyAlignment="1">
      <alignment horizontal="center"/>
      <protection/>
    </xf>
    <xf numFmtId="0" fontId="83" fillId="0" borderId="16" xfId="0" applyFont="1" applyFill="1" applyBorder="1" applyAlignment="1">
      <alignment horizontal="center" vertical="center" shrinkToFit="1"/>
    </xf>
    <xf numFmtId="0" fontId="84" fillId="0" borderId="16" xfId="0" applyFont="1" applyFill="1" applyBorder="1" applyAlignment="1">
      <alignment horizontal="center" vertical="center" shrinkToFit="1"/>
    </xf>
    <xf numFmtId="0" fontId="85" fillId="0" borderId="1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78" fontId="27" fillId="27" borderId="63" xfId="0" applyNumberFormat="1" applyFont="1" applyFill="1" applyBorder="1" applyAlignment="1">
      <alignment horizontal="center" vertical="center" wrapText="1"/>
    </xf>
    <xf numFmtId="178" fontId="27" fillId="27" borderId="58" xfId="0" applyNumberFormat="1" applyFont="1" applyFill="1" applyBorder="1" applyAlignment="1">
      <alignment horizontal="center" vertical="center" wrapText="1"/>
    </xf>
    <xf numFmtId="178" fontId="86" fillId="27" borderId="58" xfId="0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 shrinkToFit="1"/>
    </xf>
    <xf numFmtId="0" fontId="8" fillId="0" borderId="58" xfId="0" applyFont="1" applyFill="1" applyBorder="1" applyAlignment="1">
      <alignment horizontal="center" vertical="center" wrapText="1" shrinkToFit="1"/>
    </xf>
    <xf numFmtId="0" fontId="8" fillId="0" borderId="64" xfId="0" applyFont="1" applyFill="1" applyBorder="1" applyAlignment="1">
      <alignment horizontal="center" vertical="center" wrapText="1" shrinkToFit="1"/>
    </xf>
    <xf numFmtId="14" fontId="8" fillId="0" borderId="63" xfId="0" applyNumberFormat="1" applyFont="1" applyFill="1" applyBorder="1" applyAlignment="1">
      <alignment horizontal="center" vertical="center" wrapText="1" shrinkToFit="1"/>
    </xf>
    <xf numFmtId="178" fontId="26" fillId="27" borderId="58" xfId="0" applyNumberFormat="1" applyFont="1" applyFill="1" applyBorder="1" applyAlignment="1">
      <alignment horizontal="center" vertical="center" wrapText="1"/>
    </xf>
    <xf numFmtId="178" fontId="26" fillId="27" borderId="64" xfId="0" applyNumberFormat="1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178" fontId="88" fillId="27" borderId="58" xfId="0" applyNumberFormat="1" applyFont="1" applyFill="1" applyBorder="1" applyAlignment="1">
      <alignment horizontal="center" vertical="center" wrapText="1"/>
    </xf>
    <xf numFmtId="178" fontId="30" fillId="27" borderId="0" xfId="0" applyNumberFormat="1" applyFont="1" applyFill="1" applyBorder="1" applyAlignment="1">
      <alignment horizontal="center" vertical="center" wrapText="1"/>
    </xf>
    <xf numFmtId="178" fontId="27" fillId="27" borderId="25" xfId="0" applyNumberFormat="1" applyFont="1" applyFill="1" applyBorder="1" applyAlignment="1">
      <alignment horizontal="center" vertical="center" wrapText="1"/>
    </xf>
    <xf numFmtId="178" fontId="27" fillId="27" borderId="0" xfId="0" applyNumberFormat="1" applyFont="1" applyFill="1" applyBorder="1" applyAlignment="1">
      <alignment horizontal="center" vertical="center" wrapText="1"/>
    </xf>
    <xf numFmtId="178" fontId="86" fillId="27" borderId="0" xfId="0" applyNumberFormat="1" applyFont="1" applyFill="1" applyBorder="1" applyAlignment="1">
      <alignment horizontal="center" vertical="center" wrapText="1"/>
    </xf>
    <xf numFmtId="178" fontId="30" fillId="27" borderId="26" xfId="0" applyNumberFormat="1" applyFont="1" applyFill="1" applyBorder="1" applyAlignment="1">
      <alignment horizontal="center" vertical="center" wrapText="1"/>
    </xf>
    <xf numFmtId="178" fontId="89" fillId="27" borderId="0" xfId="0" applyNumberFormat="1" applyFont="1" applyFill="1" applyBorder="1" applyAlignment="1">
      <alignment horizontal="center" vertical="center" wrapText="1"/>
    </xf>
    <xf numFmtId="178" fontId="89" fillId="27" borderId="26" xfId="0" applyNumberFormat="1" applyFont="1" applyFill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178" fontId="30" fillId="27" borderId="58" xfId="0" applyNumberFormat="1" applyFont="1" applyFill="1" applyBorder="1" applyAlignment="1">
      <alignment horizontal="center" vertical="center" wrapText="1"/>
    </xf>
    <xf numFmtId="178" fontId="30" fillId="27" borderId="64" xfId="0" applyNumberFormat="1" applyFont="1" applyFill="1" applyBorder="1" applyAlignment="1">
      <alignment horizontal="center" vertical="center" wrapText="1"/>
    </xf>
    <xf numFmtId="0" fontId="16" fillId="0" borderId="0" xfId="33" applyFont="1" applyBorder="1" applyAlignment="1">
      <alignment horizontal="center"/>
      <protection/>
    </xf>
    <xf numFmtId="178" fontId="56" fillId="27" borderId="63" xfId="0" applyNumberFormat="1" applyFont="1" applyFill="1" applyBorder="1" applyAlignment="1">
      <alignment horizontal="center" vertical="center" wrapText="1"/>
    </xf>
    <xf numFmtId="178" fontId="56" fillId="27" borderId="58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3" fillId="0" borderId="24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center" vertical="center" textRotation="180" shrinkToFit="1"/>
    </xf>
    <xf numFmtId="0" fontId="8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2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8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13" fillId="0" borderId="65" xfId="0" applyFont="1" applyFill="1" applyBorder="1" applyAlignment="1">
      <alignment horizontal="center" vertical="center" wrapText="1" shrinkToFit="1"/>
    </xf>
    <xf numFmtId="0" fontId="13" fillId="0" borderId="66" xfId="0" applyFont="1" applyFill="1" applyBorder="1" applyAlignment="1">
      <alignment horizontal="center" vertical="center" wrapText="1" shrinkToFit="1"/>
    </xf>
    <xf numFmtId="0" fontId="13" fillId="0" borderId="67" xfId="0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41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2" fillId="0" borderId="70" xfId="0" applyFont="1" applyBorder="1" applyAlignment="1">
      <alignment horizontal="center" vertical="center" textRotation="180" shrinkToFit="1"/>
    </xf>
    <xf numFmtId="0" fontId="23" fillId="0" borderId="0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5" xfId="0" applyFont="1" applyFill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180" shrinkToFit="1"/>
    </xf>
    <xf numFmtId="0" fontId="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tabSelected="1" zoomScale="110" zoomScaleNormal="110" zoomScalePageLayoutView="0" workbookViewId="0" topLeftCell="A17">
      <selection activeCell="S33" sqref="S33:X33"/>
    </sheetView>
  </sheetViews>
  <sheetFormatPr defaultColWidth="9.00390625" defaultRowHeight="16.5"/>
  <cols>
    <col min="1" max="1" width="5.625" style="185" customWidth="1"/>
    <col min="2" max="2" width="5.875" style="185" bestFit="1" customWidth="1"/>
    <col min="3" max="3" width="2.625" style="185" bestFit="1" customWidth="1"/>
    <col min="4" max="4" width="6.875" style="185" customWidth="1"/>
    <col min="5" max="5" width="5.00390625" style="185" bestFit="1" customWidth="1"/>
    <col min="6" max="6" width="2.125" style="185" bestFit="1" customWidth="1"/>
    <col min="7" max="7" width="5.625" style="185" customWidth="1"/>
    <col min="8" max="8" width="5.875" style="185" bestFit="1" customWidth="1"/>
    <col min="9" max="9" width="2.625" style="185" bestFit="1" customWidth="1"/>
    <col min="10" max="10" width="6.875" style="185" customWidth="1"/>
    <col min="11" max="11" width="5.00390625" style="185" bestFit="1" customWidth="1"/>
    <col min="12" max="12" width="2.125" style="185" bestFit="1" customWidth="1"/>
    <col min="13" max="13" width="5.625" style="185" customWidth="1"/>
    <col min="14" max="14" width="5.875" style="185" bestFit="1" customWidth="1"/>
    <col min="15" max="15" width="2.625" style="185" bestFit="1" customWidth="1"/>
    <col min="16" max="16" width="6.875" style="185" customWidth="1"/>
    <col min="17" max="17" width="5.00390625" style="185" bestFit="1" customWidth="1"/>
    <col min="18" max="18" width="2.125" style="185" bestFit="1" customWidth="1"/>
    <col min="19" max="20" width="5.625" style="185" customWidth="1"/>
    <col min="21" max="21" width="2.625" style="185" bestFit="1" customWidth="1"/>
    <col min="22" max="22" width="6.875" style="185" customWidth="1"/>
    <col min="23" max="23" width="5.625" style="185" customWidth="1"/>
    <col min="24" max="24" width="2.125" style="185" bestFit="1" customWidth="1"/>
    <col min="25" max="26" width="5.625" style="185" customWidth="1"/>
    <col min="27" max="27" width="2.625" style="185" bestFit="1" customWidth="1"/>
    <col min="28" max="28" width="6.875" style="185" customWidth="1"/>
    <col min="29" max="29" width="5.625" style="185" customWidth="1"/>
    <col min="30" max="30" width="2.125" style="185" bestFit="1" customWidth="1"/>
    <col min="31" max="31" width="9.00390625" style="185" bestFit="1" customWidth="1"/>
    <col min="32" max="16384" width="9.00390625" style="185" customWidth="1"/>
  </cols>
  <sheetData>
    <row r="1" spans="1:30" ht="27.75" customHeight="1">
      <c r="A1" s="216" t="s">
        <v>225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188"/>
      <c r="Z1" s="249" t="s">
        <v>0</v>
      </c>
      <c r="AA1" s="249"/>
      <c r="AB1" s="249"/>
      <c r="AC1" s="249"/>
      <c r="AD1" s="249"/>
    </row>
    <row r="2" spans="1:30" s="191" customFormat="1" ht="16.5" customHeight="1">
      <c r="A2" s="250"/>
      <c r="B2" s="251"/>
      <c r="C2" s="251"/>
      <c r="D2" s="192" t="s">
        <v>1</v>
      </c>
      <c r="E2" s="247"/>
      <c r="F2" s="247"/>
      <c r="G2" s="223"/>
      <c r="H2" s="224"/>
      <c r="I2" s="224"/>
      <c r="J2" s="193" t="s">
        <v>2</v>
      </c>
      <c r="K2" s="225"/>
      <c r="L2" s="225"/>
      <c r="M2" s="223">
        <v>43922</v>
      </c>
      <c r="N2" s="224"/>
      <c r="O2" s="224"/>
      <c r="P2" s="193" t="s">
        <v>3</v>
      </c>
      <c r="Q2" s="225"/>
      <c r="R2" s="225"/>
      <c r="S2" s="223">
        <v>43923</v>
      </c>
      <c r="T2" s="224"/>
      <c r="U2" s="224"/>
      <c r="V2" s="193" t="s">
        <v>4</v>
      </c>
      <c r="W2" s="247"/>
      <c r="X2" s="247"/>
      <c r="Y2" s="223">
        <v>43924</v>
      </c>
      <c r="Z2" s="224"/>
      <c r="AA2" s="224"/>
      <c r="AB2" s="193" t="s">
        <v>5</v>
      </c>
      <c r="AC2" s="247"/>
      <c r="AD2" s="248"/>
    </row>
    <row r="3" spans="1:30" s="184" customFormat="1" ht="18.75" customHeight="1">
      <c r="A3" s="226"/>
      <c r="B3" s="227"/>
      <c r="C3" s="227"/>
      <c r="D3" s="227"/>
      <c r="E3" s="227"/>
      <c r="F3" s="227"/>
      <c r="G3" s="226"/>
      <c r="H3" s="227"/>
      <c r="I3" s="227"/>
      <c r="J3" s="227"/>
      <c r="K3" s="227"/>
      <c r="L3" s="228"/>
      <c r="M3" s="229" t="s">
        <v>226</v>
      </c>
      <c r="N3" s="227"/>
      <c r="O3" s="227"/>
      <c r="P3" s="227"/>
      <c r="Q3" s="227"/>
      <c r="R3" s="228"/>
      <c r="S3" s="229"/>
      <c r="T3" s="227"/>
      <c r="U3" s="227"/>
      <c r="V3" s="227"/>
      <c r="W3" s="227"/>
      <c r="X3" s="228"/>
      <c r="Y3" s="226"/>
      <c r="Z3" s="227"/>
      <c r="AA3" s="227"/>
      <c r="AB3" s="227"/>
      <c r="AC3" s="227"/>
      <c r="AD3" s="235"/>
    </row>
    <row r="4" spans="1:30" s="184" customFormat="1" ht="18.75" customHeight="1">
      <c r="A4" s="220"/>
      <c r="B4" s="221"/>
      <c r="C4" s="221"/>
      <c r="D4" s="221"/>
      <c r="E4" s="221"/>
      <c r="F4" s="222"/>
      <c r="G4" s="220"/>
      <c r="H4" s="221"/>
      <c r="I4" s="221"/>
      <c r="J4" s="221"/>
      <c r="K4" s="221"/>
      <c r="L4" s="222"/>
      <c r="M4" s="220" t="s">
        <v>227</v>
      </c>
      <c r="N4" s="221"/>
      <c r="O4" s="221"/>
      <c r="P4" s="221"/>
      <c r="Q4" s="221"/>
      <c r="R4" s="222"/>
      <c r="S4" s="220"/>
      <c r="T4" s="221"/>
      <c r="U4" s="221"/>
      <c r="V4" s="221"/>
      <c r="W4" s="221"/>
      <c r="X4" s="222"/>
      <c r="Y4" s="220"/>
      <c r="Z4" s="221"/>
      <c r="AA4" s="221"/>
      <c r="AB4" s="221"/>
      <c r="AC4" s="221"/>
      <c r="AD4" s="222"/>
    </row>
    <row r="5" spans="1:30" s="184" customFormat="1" ht="18.75" customHeight="1">
      <c r="A5" s="217"/>
      <c r="B5" s="218"/>
      <c r="C5" s="218"/>
      <c r="D5" s="218"/>
      <c r="E5" s="218"/>
      <c r="F5" s="219"/>
      <c r="G5" s="220"/>
      <c r="H5" s="221"/>
      <c r="I5" s="221"/>
      <c r="J5" s="221"/>
      <c r="K5" s="221"/>
      <c r="L5" s="222"/>
      <c r="M5" s="220" t="s">
        <v>228</v>
      </c>
      <c r="N5" s="221"/>
      <c r="O5" s="221"/>
      <c r="P5" s="221"/>
      <c r="Q5" s="221"/>
      <c r="R5" s="222"/>
      <c r="S5" s="220" t="s">
        <v>71</v>
      </c>
      <c r="T5" s="221"/>
      <c r="U5" s="221"/>
      <c r="V5" s="221"/>
      <c r="W5" s="221"/>
      <c r="X5" s="222"/>
      <c r="Y5" s="217" t="s">
        <v>71</v>
      </c>
      <c r="Z5" s="218"/>
      <c r="AA5" s="218"/>
      <c r="AB5" s="218"/>
      <c r="AC5" s="218"/>
      <c r="AD5" s="219"/>
    </row>
    <row r="6" spans="1:30" s="184" customFormat="1" ht="18.75" customHeight="1">
      <c r="A6" s="217"/>
      <c r="B6" s="218"/>
      <c r="C6" s="218"/>
      <c r="D6" s="218"/>
      <c r="E6" s="218"/>
      <c r="F6" s="219"/>
      <c r="G6" s="220"/>
      <c r="H6" s="221"/>
      <c r="I6" s="221"/>
      <c r="J6" s="221"/>
      <c r="K6" s="221"/>
      <c r="L6" s="222"/>
      <c r="M6" s="220" t="s">
        <v>229</v>
      </c>
      <c r="N6" s="221"/>
      <c r="O6" s="221"/>
      <c r="P6" s="221"/>
      <c r="Q6" s="221"/>
      <c r="R6" s="222"/>
      <c r="S6" s="217"/>
      <c r="T6" s="218"/>
      <c r="U6" s="218"/>
      <c r="V6" s="218"/>
      <c r="W6" s="218"/>
      <c r="X6" s="219"/>
      <c r="Y6" s="220"/>
      <c r="Z6" s="221"/>
      <c r="AA6" s="221"/>
      <c r="AB6" s="221"/>
      <c r="AC6" s="221"/>
      <c r="AD6" s="222"/>
    </row>
    <row r="7" spans="1:30" s="184" customFormat="1" ht="18.75" customHeight="1">
      <c r="A7" s="220"/>
      <c r="B7" s="221"/>
      <c r="C7" s="221"/>
      <c r="D7" s="221"/>
      <c r="E7" s="221"/>
      <c r="F7" s="222"/>
      <c r="G7" s="232"/>
      <c r="H7" s="233"/>
      <c r="I7" s="233"/>
      <c r="J7" s="233"/>
      <c r="K7" s="233"/>
      <c r="L7" s="234"/>
      <c r="M7" s="244" t="s">
        <v>230</v>
      </c>
      <c r="N7" s="245"/>
      <c r="O7" s="245"/>
      <c r="P7" s="245"/>
      <c r="Q7" s="245"/>
      <c r="R7" s="246"/>
      <c r="S7" s="220"/>
      <c r="T7" s="221"/>
      <c r="U7" s="221"/>
      <c r="V7" s="221"/>
      <c r="W7" s="221"/>
      <c r="X7" s="222"/>
      <c r="Y7" s="232"/>
      <c r="Z7" s="233"/>
      <c r="AA7" s="233"/>
      <c r="AB7" s="233"/>
      <c r="AC7" s="233"/>
      <c r="AD7" s="234"/>
    </row>
    <row r="8" spans="1:30" s="184" customFormat="1" ht="18.75" customHeight="1">
      <c r="A8" s="212"/>
      <c r="B8" s="213"/>
      <c r="C8" s="213"/>
      <c r="D8" s="213"/>
      <c r="E8" s="213"/>
      <c r="F8" s="215"/>
      <c r="G8" s="212"/>
      <c r="H8" s="213"/>
      <c r="I8" s="213"/>
      <c r="J8" s="213"/>
      <c r="K8" s="213"/>
      <c r="L8" s="215"/>
      <c r="M8" s="218" t="s">
        <v>231</v>
      </c>
      <c r="N8" s="218"/>
      <c r="O8" s="218"/>
      <c r="P8" s="218"/>
      <c r="Q8" s="218"/>
      <c r="R8" s="222"/>
      <c r="S8" s="213"/>
      <c r="T8" s="213"/>
      <c r="U8" s="213"/>
      <c r="V8" s="213"/>
      <c r="W8" s="213"/>
      <c r="X8" s="215"/>
      <c r="Y8" s="212"/>
      <c r="Z8" s="213"/>
      <c r="AA8" s="213"/>
      <c r="AB8" s="213"/>
      <c r="AC8" s="213"/>
      <c r="AD8" s="214"/>
    </row>
    <row r="9" spans="1:30" s="203" customFormat="1" ht="12.75">
      <c r="A9" s="199" t="s">
        <v>58</v>
      </c>
      <c r="B9" s="204">
        <f>'第一週明細)'!W12</f>
        <v>0</v>
      </c>
      <c r="C9" s="196" t="s">
        <v>6</v>
      </c>
      <c r="D9" s="201" t="s">
        <v>7</v>
      </c>
      <c r="E9" s="204">
        <f>'第一週明細)'!W8</f>
        <v>0</v>
      </c>
      <c r="F9" s="197" t="s">
        <v>8</v>
      </c>
      <c r="G9" s="199" t="s">
        <v>58</v>
      </c>
      <c r="H9" s="204">
        <f>'第一週明細)'!W20</f>
        <v>0</v>
      </c>
      <c r="I9" s="194" t="s">
        <v>6</v>
      </c>
      <c r="J9" s="201" t="s">
        <v>7</v>
      </c>
      <c r="K9" s="204">
        <f>'第一週明細)'!W16</f>
        <v>0</v>
      </c>
      <c r="L9" s="194" t="s">
        <v>8</v>
      </c>
      <c r="M9" s="202" t="s">
        <v>58</v>
      </c>
      <c r="N9" s="204">
        <f>'第一週明細)'!W28</f>
        <v>753.1</v>
      </c>
      <c r="O9" s="196" t="s">
        <v>6</v>
      </c>
      <c r="P9" s="201" t="s">
        <v>7</v>
      </c>
      <c r="Q9" s="204">
        <f>'第一週明細)'!W24</f>
        <v>25.5</v>
      </c>
      <c r="R9" s="197" t="s">
        <v>8</v>
      </c>
      <c r="S9" s="199" t="s">
        <v>58</v>
      </c>
      <c r="T9" s="204">
        <f>'第一週明細)'!W36</f>
        <v>0</v>
      </c>
      <c r="U9" s="194" t="s">
        <v>6</v>
      </c>
      <c r="V9" s="201" t="s">
        <v>7</v>
      </c>
      <c r="W9" s="204">
        <f>'第一週明細)'!W32</f>
        <v>0</v>
      </c>
      <c r="X9" s="194" t="s">
        <v>8</v>
      </c>
      <c r="Y9" s="202" t="s">
        <v>58</v>
      </c>
      <c r="Z9" s="204">
        <f>'第一週明細)'!W44</f>
        <v>0</v>
      </c>
      <c r="AA9" s="196" t="s">
        <v>6</v>
      </c>
      <c r="AB9" s="201" t="s">
        <v>7</v>
      </c>
      <c r="AC9" s="204">
        <f>'第一週明細)'!W40</f>
        <v>0</v>
      </c>
      <c r="AD9" s="196" t="s">
        <v>8</v>
      </c>
    </row>
    <row r="10" spans="1:30" s="203" customFormat="1" ht="12.75">
      <c r="A10" s="199" t="s">
        <v>59</v>
      </c>
      <c r="B10" s="204">
        <f>'第一週明細)'!W6</f>
        <v>0</v>
      </c>
      <c r="C10" s="196" t="s">
        <v>8</v>
      </c>
      <c r="D10" s="201" t="s">
        <v>9</v>
      </c>
      <c r="E10" s="204">
        <f>'第一週明細)'!W10</f>
        <v>0</v>
      </c>
      <c r="F10" s="198" t="s">
        <v>8</v>
      </c>
      <c r="G10" s="199" t="s">
        <v>59</v>
      </c>
      <c r="H10" s="204">
        <f>'第一週明細)'!W14</f>
        <v>0</v>
      </c>
      <c r="I10" s="194" t="s">
        <v>8</v>
      </c>
      <c r="J10" s="201" t="s">
        <v>9</v>
      </c>
      <c r="K10" s="204">
        <f>'第一週明細)'!W18</f>
        <v>0</v>
      </c>
      <c r="L10" s="194" t="s">
        <v>8</v>
      </c>
      <c r="M10" s="202" t="s">
        <v>59</v>
      </c>
      <c r="N10" s="204">
        <f>'第一週明細)'!W22</f>
        <v>99.5</v>
      </c>
      <c r="O10" s="196" t="s">
        <v>8</v>
      </c>
      <c r="P10" s="201" t="s">
        <v>9</v>
      </c>
      <c r="Q10" s="204">
        <f>'第一週明細)'!W26</f>
        <v>31.4</v>
      </c>
      <c r="R10" s="197" t="s">
        <v>8</v>
      </c>
      <c r="S10" s="199" t="s">
        <v>59</v>
      </c>
      <c r="T10" s="204">
        <f>'第一週明細)'!W30</f>
        <v>0</v>
      </c>
      <c r="U10" s="194" t="s">
        <v>8</v>
      </c>
      <c r="V10" s="201" t="s">
        <v>9</v>
      </c>
      <c r="W10" s="204">
        <f>'第一週明細)'!W34</f>
        <v>0</v>
      </c>
      <c r="X10" s="194" t="s">
        <v>8</v>
      </c>
      <c r="Y10" s="202" t="s">
        <v>59</v>
      </c>
      <c r="Z10" s="204">
        <f>'第一週明細)'!W38</f>
        <v>0</v>
      </c>
      <c r="AA10" s="196" t="s">
        <v>8</v>
      </c>
      <c r="AB10" s="201" t="s">
        <v>9</v>
      </c>
      <c r="AC10" s="204">
        <f>'第一週明細)'!W42</f>
        <v>0</v>
      </c>
      <c r="AD10" s="196" t="s">
        <v>8</v>
      </c>
    </row>
    <row r="11" spans="1:30" s="183" customFormat="1" ht="16.5" customHeight="1">
      <c r="A11" s="238">
        <v>43927</v>
      </c>
      <c r="B11" s="239"/>
      <c r="C11" s="239"/>
      <c r="D11" s="187" t="s">
        <v>10</v>
      </c>
      <c r="E11" s="240"/>
      <c r="F11" s="240"/>
      <c r="G11" s="238">
        <v>43928</v>
      </c>
      <c r="H11" s="239"/>
      <c r="I11" s="239"/>
      <c r="J11" s="187" t="s">
        <v>2</v>
      </c>
      <c r="K11" s="240" t="s">
        <v>72</v>
      </c>
      <c r="L11" s="240"/>
      <c r="M11" s="238">
        <v>43929</v>
      </c>
      <c r="N11" s="239"/>
      <c r="O11" s="239"/>
      <c r="P11" s="187" t="s">
        <v>3</v>
      </c>
      <c r="Q11" s="240"/>
      <c r="R11" s="240"/>
      <c r="S11" s="238">
        <v>43930</v>
      </c>
      <c r="T11" s="239"/>
      <c r="U11" s="239"/>
      <c r="V11" s="189" t="s">
        <v>53</v>
      </c>
      <c r="W11" s="240" t="s">
        <v>72</v>
      </c>
      <c r="X11" s="240"/>
      <c r="Y11" s="238">
        <v>43931</v>
      </c>
      <c r="Z11" s="239"/>
      <c r="AA11" s="239"/>
      <c r="AB11" s="189" t="s">
        <v>11</v>
      </c>
      <c r="AC11" s="242"/>
      <c r="AD11" s="243"/>
    </row>
    <row r="12" spans="1:30" s="184" customFormat="1" ht="18" customHeight="1">
      <c r="A12" s="226" t="s">
        <v>232</v>
      </c>
      <c r="B12" s="227"/>
      <c r="C12" s="227"/>
      <c r="D12" s="227"/>
      <c r="E12" s="227"/>
      <c r="F12" s="227"/>
      <c r="G12" s="226" t="s">
        <v>233</v>
      </c>
      <c r="H12" s="227"/>
      <c r="I12" s="227"/>
      <c r="J12" s="227"/>
      <c r="K12" s="227"/>
      <c r="L12" s="228"/>
      <c r="M12" s="226" t="s">
        <v>234</v>
      </c>
      <c r="N12" s="227"/>
      <c r="O12" s="227"/>
      <c r="P12" s="227"/>
      <c r="Q12" s="227"/>
      <c r="R12" s="228"/>
      <c r="S12" s="229" t="s">
        <v>235</v>
      </c>
      <c r="T12" s="227"/>
      <c r="U12" s="227"/>
      <c r="V12" s="227"/>
      <c r="W12" s="227"/>
      <c r="X12" s="228"/>
      <c r="Y12" s="226" t="s">
        <v>233</v>
      </c>
      <c r="Z12" s="227"/>
      <c r="AA12" s="227"/>
      <c r="AB12" s="227"/>
      <c r="AC12" s="227"/>
      <c r="AD12" s="228"/>
    </row>
    <row r="13" spans="1:30" s="184" customFormat="1" ht="19.5" customHeight="1">
      <c r="A13" s="220" t="s">
        <v>236</v>
      </c>
      <c r="B13" s="221"/>
      <c r="C13" s="221"/>
      <c r="D13" s="221"/>
      <c r="E13" s="221"/>
      <c r="F13" s="222"/>
      <c r="G13" s="220" t="s">
        <v>237</v>
      </c>
      <c r="H13" s="221"/>
      <c r="I13" s="221"/>
      <c r="J13" s="221"/>
      <c r="K13" s="221"/>
      <c r="L13" s="222"/>
      <c r="M13" s="220" t="s">
        <v>238</v>
      </c>
      <c r="N13" s="221"/>
      <c r="O13" s="221"/>
      <c r="P13" s="221"/>
      <c r="Q13" s="221"/>
      <c r="R13" s="222"/>
      <c r="S13" s="220" t="s">
        <v>239</v>
      </c>
      <c r="T13" s="221"/>
      <c r="U13" s="221"/>
      <c r="V13" s="221"/>
      <c r="W13" s="221"/>
      <c r="X13" s="222"/>
      <c r="Y13" s="220" t="s">
        <v>240</v>
      </c>
      <c r="Z13" s="221"/>
      <c r="AA13" s="221"/>
      <c r="AB13" s="221"/>
      <c r="AC13" s="221"/>
      <c r="AD13" s="222"/>
    </row>
    <row r="14" spans="1:30" s="184" customFormat="1" ht="19.5" customHeight="1">
      <c r="A14" s="220" t="s">
        <v>241</v>
      </c>
      <c r="B14" s="221"/>
      <c r="C14" s="221"/>
      <c r="D14" s="221"/>
      <c r="E14" s="221"/>
      <c r="F14" s="222"/>
      <c r="G14" s="220" t="s">
        <v>242</v>
      </c>
      <c r="H14" s="221"/>
      <c r="I14" s="221"/>
      <c r="J14" s="221"/>
      <c r="K14" s="221"/>
      <c r="L14" s="222"/>
      <c r="M14" s="220" t="s">
        <v>243</v>
      </c>
      <c r="N14" s="221"/>
      <c r="O14" s="221"/>
      <c r="P14" s="221"/>
      <c r="Q14" s="221"/>
      <c r="R14" s="222"/>
      <c r="S14" s="217" t="s">
        <v>244</v>
      </c>
      <c r="T14" s="218"/>
      <c r="U14" s="218"/>
      <c r="V14" s="218"/>
      <c r="W14" s="218"/>
      <c r="X14" s="219"/>
      <c r="Y14" s="220" t="s">
        <v>245</v>
      </c>
      <c r="Z14" s="221"/>
      <c r="AA14" s="221"/>
      <c r="AB14" s="221"/>
      <c r="AC14" s="221"/>
      <c r="AD14" s="222"/>
    </row>
    <row r="15" spans="1:30" s="184" customFormat="1" ht="18.75" customHeight="1">
      <c r="A15" s="217" t="s">
        <v>246</v>
      </c>
      <c r="B15" s="218"/>
      <c r="C15" s="218"/>
      <c r="D15" s="218"/>
      <c r="E15" s="218"/>
      <c r="F15" s="219"/>
      <c r="G15" s="217" t="s">
        <v>247</v>
      </c>
      <c r="H15" s="218"/>
      <c r="I15" s="218"/>
      <c r="J15" s="218"/>
      <c r="K15" s="218"/>
      <c r="L15" s="222"/>
      <c r="M15" s="217" t="s">
        <v>248</v>
      </c>
      <c r="N15" s="218"/>
      <c r="O15" s="218"/>
      <c r="P15" s="218"/>
      <c r="Q15" s="218"/>
      <c r="R15" s="219"/>
      <c r="S15" s="217" t="s">
        <v>249</v>
      </c>
      <c r="T15" s="218"/>
      <c r="U15" s="218"/>
      <c r="V15" s="218"/>
      <c r="W15" s="218"/>
      <c r="X15" s="219"/>
      <c r="Y15" s="217" t="s">
        <v>339</v>
      </c>
      <c r="Z15" s="218"/>
      <c r="AA15" s="218"/>
      <c r="AB15" s="218"/>
      <c r="AC15" s="218"/>
      <c r="AD15" s="219"/>
    </row>
    <row r="16" spans="1:30" s="184" customFormat="1" ht="18.75" customHeight="1">
      <c r="A16" s="220" t="s">
        <v>250</v>
      </c>
      <c r="B16" s="221"/>
      <c r="C16" s="221"/>
      <c r="D16" s="221"/>
      <c r="E16" s="221"/>
      <c r="F16" s="221"/>
      <c r="G16" s="220" t="s">
        <v>250</v>
      </c>
      <c r="H16" s="221"/>
      <c r="I16" s="221"/>
      <c r="J16" s="221"/>
      <c r="K16" s="221"/>
      <c r="L16" s="222"/>
      <c r="M16" s="232" t="s">
        <v>251</v>
      </c>
      <c r="N16" s="233"/>
      <c r="O16" s="233"/>
      <c r="P16" s="233"/>
      <c r="Q16" s="233"/>
      <c r="R16" s="234"/>
      <c r="S16" s="220" t="s">
        <v>250</v>
      </c>
      <c r="T16" s="221"/>
      <c r="U16" s="221"/>
      <c r="V16" s="221"/>
      <c r="W16" s="221"/>
      <c r="X16" s="222"/>
      <c r="Y16" s="232" t="s">
        <v>251</v>
      </c>
      <c r="Z16" s="233"/>
      <c r="AA16" s="233"/>
      <c r="AB16" s="233"/>
      <c r="AC16" s="233"/>
      <c r="AD16" s="234"/>
    </row>
    <row r="17" spans="1:30" s="184" customFormat="1" ht="19.5" customHeight="1">
      <c r="A17" s="217" t="s">
        <v>252</v>
      </c>
      <c r="B17" s="218"/>
      <c r="C17" s="218"/>
      <c r="D17" s="218"/>
      <c r="E17" s="218"/>
      <c r="F17" s="219"/>
      <c r="G17" s="212" t="s">
        <v>253</v>
      </c>
      <c r="H17" s="213"/>
      <c r="I17" s="213"/>
      <c r="J17" s="213"/>
      <c r="K17" s="213"/>
      <c r="L17" s="215"/>
      <c r="M17" s="212" t="s">
        <v>254</v>
      </c>
      <c r="N17" s="213"/>
      <c r="O17" s="213"/>
      <c r="P17" s="213"/>
      <c r="Q17" s="213"/>
      <c r="R17" s="214"/>
      <c r="S17" s="217" t="s">
        <v>255</v>
      </c>
      <c r="T17" s="218"/>
      <c r="U17" s="218"/>
      <c r="V17" s="218"/>
      <c r="W17" s="218"/>
      <c r="X17" s="219"/>
      <c r="Y17" s="220" t="s">
        <v>256</v>
      </c>
      <c r="Z17" s="221"/>
      <c r="AA17" s="221"/>
      <c r="AB17" s="221"/>
      <c r="AC17" s="221"/>
      <c r="AD17" s="222"/>
    </row>
    <row r="18" spans="1:30" s="203" customFormat="1" ht="12.75">
      <c r="A18" s="199" t="s">
        <v>58</v>
      </c>
      <c r="B18" s="200">
        <f>'第二週明細'!W12</f>
        <v>814.3</v>
      </c>
      <c r="C18" s="194" t="s">
        <v>6</v>
      </c>
      <c r="D18" s="201" t="s">
        <v>7</v>
      </c>
      <c r="E18" s="200">
        <f>'第二週明細'!W8</f>
        <v>27.5</v>
      </c>
      <c r="F18" s="197" t="s">
        <v>8</v>
      </c>
      <c r="G18" s="199" t="s">
        <v>58</v>
      </c>
      <c r="H18" s="200">
        <f>'第二週明細'!W20</f>
        <v>773.0000000000001</v>
      </c>
      <c r="I18" s="194" t="s">
        <v>6</v>
      </c>
      <c r="J18" s="201" t="s">
        <v>7</v>
      </c>
      <c r="K18" s="200">
        <f>'第二週明細'!W16</f>
        <v>25</v>
      </c>
      <c r="L18" s="194" t="s">
        <v>8</v>
      </c>
      <c r="M18" s="202" t="s">
        <v>58</v>
      </c>
      <c r="N18" s="200">
        <f>'第二週明細'!W28</f>
        <v>836.7</v>
      </c>
      <c r="O18" s="194" t="s">
        <v>6</v>
      </c>
      <c r="P18" s="201" t="s">
        <v>7</v>
      </c>
      <c r="Q18" s="200">
        <f>'第二週明細'!W24</f>
        <v>27.5</v>
      </c>
      <c r="R18" s="197" t="s">
        <v>8</v>
      </c>
      <c r="S18" s="199" t="s">
        <v>58</v>
      </c>
      <c r="T18" s="200">
        <f>'第二週明細'!W36</f>
        <v>753.1</v>
      </c>
      <c r="U18" s="194" t="s">
        <v>6</v>
      </c>
      <c r="V18" s="201" t="s">
        <v>7</v>
      </c>
      <c r="W18" s="200">
        <f>'第二週明細'!W32</f>
        <v>25.5</v>
      </c>
      <c r="X18" s="194" t="s">
        <v>8</v>
      </c>
      <c r="Y18" s="202" t="s">
        <v>58</v>
      </c>
      <c r="Z18" s="200">
        <f>'第二週明細'!W44</f>
        <v>821.1</v>
      </c>
      <c r="AA18" s="194" t="s">
        <v>6</v>
      </c>
      <c r="AB18" s="201" t="s">
        <v>7</v>
      </c>
      <c r="AC18" s="200">
        <f>'第二週明細'!W40</f>
        <v>25.5</v>
      </c>
      <c r="AD18" s="194" t="s">
        <v>8</v>
      </c>
    </row>
    <row r="19" spans="1:30" s="203" customFormat="1" ht="12.75">
      <c r="A19" s="199" t="s">
        <v>59</v>
      </c>
      <c r="B19" s="200">
        <f>'第二週明細'!W6</f>
        <v>109</v>
      </c>
      <c r="C19" s="194" t="s">
        <v>8</v>
      </c>
      <c r="D19" s="201" t="s">
        <v>9</v>
      </c>
      <c r="E19" s="200">
        <f>'第二週明細'!W10</f>
        <v>32.7</v>
      </c>
      <c r="F19" s="197" t="s">
        <v>8</v>
      </c>
      <c r="G19" s="199" t="s">
        <v>59</v>
      </c>
      <c r="H19" s="200">
        <f>'第二週明細'!W14</f>
        <v>105.5</v>
      </c>
      <c r="I19" s="194" t="s">
        <v>8</v>
      </c>
      <c r="J19" s="201" t="s">
        <v>9</v>
      </c>
      <c r="K19" s="200">
        <f>'第二週明細'!W18</f>
        <v>31.5</v>
      </c>
      <c r="L19" s="194" t="s">
        <v>8</v>
      </c>
      <c r="M19" s="202" t="s">
        <v>59</v>
      </c>
      <c r="N19" s="200">
        <f>'第二週明細'!W22</f>
        <v>114</v>
      </c>
      <c r="O19" s="194" t="s">
        <v>8</v>
      </c>
      <c r="P19" s="201" t="s">
        <v>9</v>
      </c>
      <c r="Q19" s="200">
        <f>'第二週明細'!W26</f>
        <v>33.3</v>
      </c>
      <c r="R19" s="197" t="s">
        <v>8</v>
      </c>
      <c r="S19" s="199" t="s">
        <v>59</v>
      </c>
      <c r="T19" s="200">
        <f>'第二週明細'!W30</f>
        <v>99.5</v>
      </c>
      <c r="U19" s="194" t="s">
        <v>8</v>
      </c>
      <c r="V19" s="201" t="s">
        <v>9</v>
      </c>
      <c r="W19" s="200">
        <f>'第二週明細'!W34</f>
        <v>31.4</v>
      </c>
      <c r="X19" s="194" t="s">
        <v>8</v>
      </c>
      <c r="Y19" s="202" t="s">
        <v>59</v>
      </c>
      <c r="Z19" s="200">
        <f>'第二週明細'!W38</f>
        <v>114.5</v>
      </c>
      <c r="AA19" s="194" t="s">
        <v>8</v>
      </c>
      <c r="AB19" s="201" t="s">
        <v>9</v>
      </c>
      <c r="AC19" s="200">
        <f>'第二週明細'!W42</f>
        <v>33.4</v>
      </c>
      <c r="AD19" s="194" t="s">
        <v>8</v>
      </c>
    </row>
    <row r="20" spans="1:30" s="183" customFormat="1" ht="16.5" customHeight="1">
      <c r="A20" s="223">
        <v>43934</v>
      </c>
      <c r="B20" s="224"/>
      <c r="C20" s="224"/>
      <c r="D20" s="193" t="s">
        <v>10</v>
      </c>
      <c r="E20" s="225" t="s">
        <v>72</v>
      </c>
      <c r="F20" s="225"/>
      <c r="G20" s="238">
        <v>43935</v>
      </c>
      <c r="H20" s="239"/>
      <c r="I20" s="239"/>
      <c r="J20" s="187" t="s">
        <v>2</v>
      </c>
      <c r="K20" s="237" t="s">
        <v>73</v>
      </c>
      <c r="L20" s="237"/>
      <c r="M20" s="238">
        <v>43936</v>
      </c>
      <c r="N20" s="239"/>
      <c r="O20" s="239"/>
      <c r="P20" s="187" t="s">
        <v>3</v>
      </c>
      <c r="Q20" s="237"/>
      <c r="R20" s="237"/>
      <c r="S20" s="238">
        <v>43937</v>
      </c>
      <c r="T20" s="239"/>
      <c r="U20" s="239"/>
      <c r="V20" s="187" t="s">
        <v>4</v>
      </c>
      <c r="W20" s="240" t="s">
        <v>73</v>
      </c>
      <c r="X20" s="240"/>
      <c r="Y20" s="238">
        <v>43938</v>
      </c>
      <c r="Z20" s="239"/>
      <c r="AA20" s="239"/>
      <c r="AB20" s="187" t="s">
        <v>5</v>
      </c>
      <c r="AC20" s="237" t="s">
        <v>167</v>
      </c>
      <c r="AD20" s="241"/>
    </row>
    <row r="21" spans="1:30" s="184" customFormat="1" ht="18.75" customHeight="1">
      <c r="A21" s="226" t="s">
        <v>257</v>
      </c>
      <c r="B21" s="227"/>
      <c r="C21" s="227"/>
      <c r="D21" s="227"/>
      <c r="E21" s="227"/>
      <c r="F21" s="227"/>
      <c r="G21" s="226" t="s">
        <v>258</v>
      </c>
      <c r="H21" s="227"/>
      <c r="I21" s="227"/>
      <c r="J21" s="227"/>
      <c r="K21" s="227"/>
      <c r="L21" s="228"/>
      <c r="M21" s="226" t="s">
        <v>259</v>
      </c>
      <c r="N21" s="227"/>
      <c r="O21" s="227"/>
      <c r="P21" s="227"/>
      <c r="Q21" s="227"/>
      <c r="R21" s="228"/>
      <c r="S21" s="229" t="s">
        <v>260</v>
      </c>
      <c r="T21" s="227"/>
      <c r="U21" s="227"/>
      <c r="V21" s="227"/>
      <c r="W21" s="227"/>
      <c r="X21" s="228"/>
      <c r="Y21" s="226" t="s">
        <v>258</v>
      </c>
      <c r="Z21" s="227"/>
      <c r="AA21" s="227"/>
      <c r="AB21" s="227"/>
      <c r="AC21" s="227"/>
      <c r="AD21" s="228"/>
    </row>
    <row r="22" spans="1:30" s="184" customFormat="1" ht="19.5" customHeight="1">
      <c r="A22" s="220" t="s">
        <v>261</v>
      </c>
      <c r="B22" s="221"/>
      <c r="C22" s="221"/>
      <c r="D22" s="221"/>
      <c r="E22" s="221"/>
      <c r="F22" s="222"/>
      <c r="G22" s="220" t="s">
        <v>262</v>
      </c>
      <c r="H22" s="221"/>
      <c r="I22" s="221"/>
      <c r="J22" s="221"/>
      <c r="K22" s="221"/>
      <c r="L22" s="222"/>
      <c r="M22" s="220" t="s">
        <v>263</v>
      </c>
      <c r="N22" s="221"/>
      <c r="O22" s="221"/>
      <c r="P22" s="221"/>
      <c r="Q22" s="221"/>
      <c r="R22" s="222"/>
      <c r="S22" s="220" t="s">
        <v>264</v>
      </c>
      <c r="T22" s="221"/>
      <c r="U22" s="221"/>
      <c r="V22" s="221"/>
      <c r="W22" s="221"/>
      <c r="X22" s="222"/>
      <c r="Y22" s="220" t="s">
        <v>265</v>
      </c>
      <c r="Z22" s="221"/>
      <c r="AA22" s="221"/>
      <c r="AB22" s="221"/>
      <c r="AC22" s="221"/>
      <c r="AD22" s="222"/>
    </row>
    <row r="23" spans="1:30" s="184" customFormat="1" ht="20.25" customHeight="1">
      <c r="A23" s="217" t="s">
        <v>266</v>
      </c>
      <c r="B23" s="218"/>
      <c r="C23" s="218"/>
      <c r="D23" s="218"/>
      <c r="E23" s="218"/>
      <c r="F23" s="219"/>
      <c r="G23" s="220" t="s">
        <v>267</v>
      </c>
      <c r="H23" s="221"/>
      <c r="I23" s="221"/>
      <c r="J23" s="221"/>
      <c r="K23" s="221"/>
      <c r="L23" s="222"/>
      <c r="M23" s="217" t="s">
        <v>268</v>
      </c>
      <c r="N23" s="218"/>
      <c r="O23" s="218"/>
      <c r="P23" s="218"/>
      <c r="Q23" s="218"/>
      <c r="R23" s="219"/>
      <c r="S23" s="217" t="s">
        <v>340</v>
      </c>
      <c r="T23" s="218"/>
      <c r="U23" s="218"/>
      <c r="V23" s="218"/>
      <c r="W23" s="218"/>
      <c r="X23" s="219"/>
      <c r="Y23" s="220" t="s">
        <v>269</v>
      </c>
      <c r="Z23" s="221"/>
      <c r="AA23" s="221"/>
      <c r="AB23" s="221"/>
      <c r="AC23" s="221"/>
      <c r="AD23" s="222"/>
    </row>
    <row r="24" spans="1:30" s="184" customFormat="1" ht="18" customHeight="1">
      <c r="A24" s="217" t="s">
        <v>270</v>
      </c>
      <c r="B24" s="218"/>
      <c r="C24" s="218"/>
      <c r="D24" s="218"/>
      <c r="E24" s="218"/>
      <c r="F24" s="219"/>
      <c r="G24" s="217" t="s">
        <v>271</v>
      </c>
      <c r="H24" s="218"/>
      <c r="I24" s="218"/>
      <c r="J24" s="218"/>
      <c r="K24" s="218"/>
      <c r="L24" s="219"/>
      <c r="M24" s="220" t="s">
        <v>272</v>
      </c>
      <c r="N24" s="221"/>
      <c r="O24" s="221"/>
      <c r="P24" s="221"/>
      <c r="Q24" s="221"/>
      <c r="R24" s="222"/>
      <c r="S24" s="220" t="s">
        <v>273</v>
      </c>
      <c r="T24" s="221"/>
      <c r="U24" s="221"/>
      <c r="V24" s="221"/>
      <c r="W24" s="221"/>
      <c r="X24" s="222"/>
      <c r="Y24" s="217" t="s">
        <v>338</v>
      </c>
      <c r="Z24" s="218"/>
      <c r="AA24" s="218"/>
      <c r="AB24" s="218"/>
      <c r="AC24" s="218"/>
      <c r="AD24" s="219"/>
    </row>
    <row r="25" spans="1:30" s="184" customFormat="1" ht="19.5" customHeight="1">
      <c r="A25" s="220" t="s">
        <v>274</v>
      </c>
      <c r="B25" s="221"/>
      <c r="C25" s="221"/>
      <c r="D25" s="221"/>
      <c r="E25" s="221"/>
      <c r="F25" s="221"/>
      <c r="G25" s="220" t="s">
        <v>274</v>
      </c>
      <c r="H25" s="221"/>
      <c r="I25" s="221"/>
      <c r="J25" s="221"/>
      <c r="K25" s="221"/>
      <c r="L25" s="222"/>
      <c r="M25" s="232" t="s">
        <v>275</v>
      </c>
      <c r="N25" s="233"/>
      <c r="O25" s="233"/>
      <c r="P25" s="233"/>
      <c r="Q25" s="233"/>
      <c r="R25" s="234"/>
      <c r="S25" s="220" t="s">
        <v>274</v>
      </c>
      <c r="T25" s="221"/>
      <c r="U25" s="221"/>
      <c r="V25" s="221"/>
      <c r="W25" s="221"/>
      <c r="X25" s="222"/>
      <c r="Y25" s="232" t="s">
        <v>275</v>
      </c>
      <c r="Z25" s="233"/>
      <c r="AA25" s="233"/>
      <c r="AB25" s="233"/>
      <c r="AC25" s="233"/>
      <c r="AD25" s="234"/>
    </row>
    <row r="26" spans="1:30" s="184" customFormat="1" ht="20.25" customHeight="1">
      <c r="A26" s="217" t="s">
        <v>276</v>
      </c>
      <c r="B26" s="218"/>
      <c r="C26" s="218"/>
      <c r="D26" s="218"/>
      <c r="E26" s="218"/>
      <c r="F26" s="219"/>
      <c r="G26" s="212" t="s">
        <v>277</v>
      </c>
      <c r="H26" s="213"/>
      <c r="I26" s="213"/>
      <c r="J26" s="213"/>
      <c r="K26" s="213"/>
      <c r="L26" s="215"/>
      <c r="M26" s="212" t="s">
        <v>278</v>
      </c>
      <c r="N26" s="213"/>
      <c r="O26" s="213"/>
      <c r="P26" s="213"/>
      <c r="Q26" s="213"/>
      <c r="R26" s="215"/>
      <c r="S26" s="212" t="s">
        <v>279</v>
      </c>
      <c r="T26" s="213"/>
      <c r="U26" s="213"/>
      <c r="V26" s="213"/>
      <c r="W26" s="213"/>
      <c r="X26" s="215"/>
      <c r="Y26" s="212" t="s">
        <v>280</v>
      </c>
      <c r="Z26" s="213"/>
      <c r="AA26" s="213"/>
      <c r="AB26" s="213"/>
      <c r="AC26" s="213"/>
      <c r="AD26" s="215"/>
    </row>
    <row r="27" spans="1:30" s="203" customFormat="1" ht="12.75">
      <c r="A27" s="199" t="s">
        <v>58</v>
      </c>
      <c r="B27" s="200">
        <f>'第三週明細'!W12</f>
        <v>777.9000000000001</v>
      </c>
      <c r="C27" s="194" t="s">
        <v>6</v>
      </c>
      <c r="D27" s="201" t="s">
        <v>7</v>
      </c>
      <c r="E27" s="200">
        <f>'第三週明細'!W8</f>
        <v>25.5</v>
      </c>
      <c r="F27" s="197" t="s">
        <v>8</v>
      </c>
      <c r="G27" s="199" t="s">
        <v>58</v>
      </c>
      <c r="H27" s="200">
        <f>'第三週明細'!W20</f>
        <v>809</v>
      </c>
      <c r="I27" s="194" t="s">
        <v>6</v>
      </c>
      <c r="J27" s="201" t="s">
        <v>7</v>
      </c>
      <c r="K27" s="200">
        <f>'第三週明細'!W16</f>
        <v>27</v>
      </c>
      <c r="L27" s="194" t="s">
        <v>8</v>
      </c>
      <c r="M27" s="202" t="s">
        <v>58</v>
      </c>
      <c r="N27" s="200">
        <f>'第三週明細'!W28</f>
        <v>768.7</v>
      </c>
      <c r="O27" s="194" t="s">
        <v>6</v>
      </c>
      <c r="P27" s="201" t="s">
        <v>7</v>
      </c>
      <c r="Q27" s="200">
        <f>'第三週明細'!W24</f>
        <v>27.5</v>
      </c>
      <c r="R27" s="197" t="s">
        <v>8</v>
      </c>
      <c r="S27" s="199" t="s">
        <v>58</v>
      </c>
      <c r="T27" s="200">
        <f>'第三週明細'!W36</f>
        <v>786</v>
      </c>
      <c r="U27" s="194" t="s">
        <v>6</v>
      </c>
      <c r="V27" s="201" t="s">
        <v>7</v>
      </c>
      <c r="W27" s="200">
        <f>'第三週明細'!W32</f>
        <v>24</v>
      </c>
      <c r="X27" s="194" t="s">
        <v>8</v>
      </c>
      <c r="Y27" s="202" t="s">
        <v>58</v>
      </c>
      <c r="Z27" s="200">
        <f>'第三週明細'!W44</f>
        <v>760.3</v>
      </c>
      <c r="AA27" s="194" t="s">
        <v>6</v>
      </c>
      <c r="AB27" s="201" t="s">
        <v>7</v>
      </c>
      <c r="AC27" s="200">
        <f>'第三週明細'!W40</f>
        <v>25.5</v>
      </c>
      <c r="AD27" s="194" t="s">
        <v>8</v>
      </c>
    </row>
    <row r="28" spans="1:30" s="203" customFormat="1" ht="15" customHeight="1">
      <c r="A28" s="199" t="s">
        <v>59</v>
      </c>
      <c r="B28" s="200">
        <f>'第三週明細'!W6</f>
        <v>105</v>
      </c>
      <c r="C28" s="194" t="s">
        <v>8</v>
      </c>
      <c r="D28" s="201" t="s">
        <v>9</v>
      </c>
      <c r="E28" s="200">
        <f>'第三週明細'!W10</f>
        <v>32.1</v>
      </c>
      <c r="F28" s="197" t="s">
        <v>8</v>
      </c>
      <c r="G28" s="199" t="s">
        <v>59</v>
      </c>
      <c r="H28" s="200">
        <f>'第三週明細'!W14</f>
        <v>109.5</v>
      </c>
      <c r="I28" s="194" t="s">
        <v>8</v>
      </c>
      <c r="J28" s="201" t="s">
        <v>9</v>
      </c>
      <c r="K28" s="200">
        <f>'第三週明細'!W18</f>
        <v>32</v>
      </c>
      <c r="L28" s="194" t="s">
        <v>8</v>
      </c>
      <c r="M28" s="202" t="s">
        <v>59</v>
      </c>
      <c r="N28" s="200">
        <f>'第三週明細'!W22</f>
        <v>99</v>
      </c>
      <c r="O28" s="194" t="s">
        <v>8</v>
      </c>
      <c r="P28" s="201" t="s">
        <v>9</v>
      </c>
      <c r="Q28" s="200">
        <f>'第三週明細'!W26</f>
        <v>31.3</v>
      </c>
      <c r="R28" s="197" t="s">
        <v>8</v>
      </c>
      <c r="S28" s="199" t="s">
        <v>59</v>
      </c>
      <c r="T28" s="200">
        <f>'第三週明細'!W30</f>
        <v>111.5</v>
      </c>
      <c r="U28" s="194" t="s">
        <v>8</v>
      </c>
      <c r="V28" s="201" t="s">
        <v>9</v>
      </c>
      <c r="W28" s="200">
        <f>'第三週明細'!W34</f>
        <v>31.000000000000004</v>
      </c>
      <c r="X28" s="194" t="s">
        <v>8</v>
      </c>
      <c r="Y28" s="202" t="s">
        <v>59</v>
      </c>
      <c r="Z28" s="200">
        <f>'第三週明細'!W38</f>
        <v>101</v>
      </c>
      <c r="AA28" s="194" t="s">
        <v>8</v>
      </c>
      <c r="AB28" s="201" t="s">
        <v>9</v>
      </c>
      <c r="AC28" s="200">
        <f>'第三週明細'!W42</f>
        <v>31.7</v>
      </c>
      <c r="AD28" s="194" t="s">
        <v>8</v>
      </c>
    </row>
    <row r="29" spans="1:33" ht="18" customHeight="1">
      <c r="A29" s="223">
        <v>43941</v>
      </c>
      <c r="B29" s="224"/>
      <c r="C29" s="224"/>
      <c r="D29" s="193" t="s">
        <v>10</v>
      </c>
      <c r="E29" s="225" t="s">
        <v>73</v>
      </c>
      <c r="F29" s="225"/>
      <c r="G29" s="223">
        <v>43942</v>
      </c>
      <c r="H29" s="224"/>
      <c r="I29" s="224"/>
      <c r="J29" s="193" t="s">
        <v>2</v>
      </c>
      <c r="K29" s="225" t="s">
        <v>74</v>
      </c>
      <c r="L29" s="225"/>
      <c r="M29" s="223">
        <v>43943</v>
      </c>
      <c r="N29" s="224"/>
      <c r="O29" s="224"/>
      <c r="P29" s="193" t="s">
        <v>3</v>
      </c>
      <c r="Q29" s="225" t="s">
        <v>168</v>
      </c>
      <c r="R29" s="225"/>
      <c r="S29" s="223">
        <v>43944</v>
      </c>
      <c r="T29" s="224"/>
      <c r="U29" s="224"/>
      <c r="V29" s="193" t="s">
        <v>4</v>
      </c>
      <c r="W29" s="225" t="s">
        <v>74</v>
      </c>
      <c r="X29" s="225"/>
      <c r="Y29" s="223">
        <v>43945</v>
      </c>
      <c r="Z29" s="224"/>
      <c r="AA29" s="224"/>
      <c r="AB29" s="193" t="s">
        <v>5</v>
      </c>
      <c r="AC29" s="230"/>
      <c r="AD29" s="231"/>
      <c r="AG29" s="190"/>
    </row>
    <row r="30" spans="1:30" s="184" customFormat="1" ht="19.5" customHeight="1">
      <c r="A30" s="226" t="s">
        <v>232</v>
      </c>
      <c r="B30" s="227"/>
      <c r="C30" s="227"/>
      <c r="D30" s="227"/>
      <c r="E30" s="227"/>
      <c r="F30" s="227"/>
      <c r="G30" s="226" t="s">
        <v>233</v>
      </c>
      <c r="H30" s="227"/>
      <c r="I30" s="227"/>
      <c r="J30" s="227"/>
      <c r="K30" s="227"/>
      <c r="L30" s="228"/>
      <c r="M30" s="226" t="s">
        <v>281</v>
      </c>
      <c r="N30" s="227"/>
      <c r="O30" s="227"/>
      <c r="P30" s="227"/>
      <c r="Q30" s="227"/>
      <c r="R30" s="228"/>
      <c r="S30" s="229" t="s">
        <v>235</v>
      </c>
      <c r="T30" s="227"/>
      <c r="U30" s="227"/>
      <c r="V30" s="227"/>
      <c r="W30" s="227"/>
      <c r="X30" s="228"/>
      <c r="Y30" s="226" t="s">
        <v>233</v>
      </c>
      <c r="Z30" s="227"/>
      <c r="AA30" s="227"/>
      <c r="AB30" s="227"/>
      <c r="AC30" s="227"/>
      <c r="AD30" s="228"/>
    </row>
    <row r="31" spans="1:30" s="184" customFormat="1" ht="19.5" customHeight="1">
      <c r="A31" s="220" t="s">
        <v>282</v>
      </c>
      <c r="B31" s="221"/>
      <c r="C31" s="221"/>
      <c r="D31" s="221"/>
      <c r="E31" s="221"/>
      <c r="F31" s="222"/>
      <c r="G31" s="220" t="s">
        <v>283</v>
      </c>
      <c r="H31" s="221"/>
      <c r="I31" s="221"/>
      <c r="J31" s="221"/>
      <c r="K31" s="221"/>
      <c r="L31" s="222"/>
      <c r="M31" s="220" t="s">
        <v>284</v>
      </c>
      <c r="N31" s="221"/>
      <c r="O31" s="221"/>
      <c r="P31" s="221"/>
      <c r="Q31" s="221"/>
      <c r="R31" s="222"/>
      <c r="S31" s="220" t="s">
        <v>237</v>
      </c>
      <c r="T31" s="221"/>
      <c r="U31" s="221"/>
      <c r="V31" s="221"/>
      <c r="W31" s="221"/>
      <c r="X31" s="222"/>
      <c r="Y31" s="220" t="s">
        <v>335</v>
      </c>
      <c r="Z31" s="221"/>
      <c r="AA31" s="221"/>
      <c r="AB31" s="221"/>
      <c r="AC31" s="221"/>
      <c r="AD31" s="222"/>
    </row>
    <row r="32" spans="1:30" s="184" customFormat="1" ht="19.5" customHeight="1">
      <c r="A32" s="220" t="s">
        <v>285</v>
      </c>
      <c r="B32" s="221"/>
      <c r="C32" s="221"/>
      <c r="D32" s="221"/>
      <c r="E32" s="221"/>
      <c r="F32" s="222"/>
      <c r="G32" s="220" t="s">
        <v>286</v>
      </c>
      <c r="H32" s="221"/>
      <c r="I32" s="221"/>
      <c r="J32" s="221"/>
      <c r="K32" s="221"/>
      <c r="L32" s="222"/>
      <c r="M32" s="217" t="s">
        <v>287</v>
      </c>
      <c r="N32" s="218"/>
      <c r="O32" s="218"/>
      <c r="P32" s="218"/>
      <c r="Q32" s="218"/>
      <c r="R32" s="219"/>
      <c r="S32" s="220" t="s">
        <v>288</v>
      </c>
      <c r="T32" s="221"/>
      <c r="U32" s="221"/>
      <c r="V32" s="221"/>
      <c r="W32" s="221"/>
      <c r="X32" s="222"/>
      <c r="Y32" s="217" t="s">
        <v>289</v>
      </c>
      <c r="Z32" s="218"/>
      <c r="AA32" s="218"/>
      <c r="AB32" s="218"/>
      <c r="AC32" s="218"/>
      <c r="AD32" s="219"/>
    </row>
    <row r="33" spans="1:30" s="184" customFormat="1" ht="19.5" customHeight="1">
      <c r="A33" s="217" t="s">
        <v>290</v>
      </c>
      <c r="B33" s="218"/>
      <c r="C33" s="218"/>
      <c r="D33" s="218"/>
      <c r="E33" s="218"/>
      <c r="F33" s="222"/>
      <c r="G33" s="220" t="s">
        <v>291</v>
      </c>
      <c r="H33" s="221"/>
      <c r="I33" s="221"/>
      <c r="J33" s="221"/>
      <c r="K33" s="221"/>
      <c r="L33" s="222"/>
      <c r="M33" s="217" t="s">
        <v>244</v>
      </c>
      <c r="N33" s="218"/>
      <c r="O33" s="218"/>
      <c r="P33" s="218"/>
      <c r="Q33" s="218"/>
      <c r="R33" s="219"/>
      <c r="S33" s="217"/>
      <c r="T33" s="218"/>
      <c r="U33" s="218"/>
      <c r="V33" s="218"/>
      <c r="W33" s="218"/>
      <c r="X33" s="219"/>
      <c r="Y33" s="217" t="s">
        <v>337</v>
      </c>
      <c r="Z33" s="218"/>
      <c r="AA33" s="218"/>
      <c r="AB33" s="218"/>
      <c r="AC33" s="218"/>
      <c r="AD33" s="219"/>
    </row>
    <row r="34" spans="1:30" s="184" customFormat="1" ht="18" customHeight="1">
      <c r="A34" s="220" t="s">
        <v>250</v>
      </c>
      <c r="B34" s="221"/>
      <c r="C34" s="221"/>
      <c r="D34" s="221"/>
      <c r="E34" s="221"/>
      <c r="F34" s="221"/>
      <c r="G34" s="220" t="s">
        <v>250</v>
      </c>
      <c r="H34" s="221"/>
      <c r="I34" s="221"/>
      <c r="J34" s="221"/>
      <c r="K34" s="221"/>
      <c r="L34" s="222"/>
      <c r="M34" s="232" t="s">
        <v>251</v>
      </c>
      <c r="N34" s="233"/>
      <c r="O34" s="233"/>
      <c r="P34" s="233"/>
      <c r="Q34" s="233"/>
      <c r="R34" s="234"/>
      <c r="S34" s="220" t="s">
        <v>250</v>
      </c>
      <c r="T34" s="221"/>
      <c r="U34" s="221"/>
      <c r="V34" s="221"/>
      <c r="W34" s="221"/>
      <c r="X34" s="222"/>
      <c r="Y34" s="232" t="s">
        <v>251</v>
      </c>
      <c r="Z34" s="233"/>
      <c r="AA34" s="233"/>
      <c r="AB34" s="233"/>
      <c r="AC34" s="233"/>
      <c r="AD34" s="234"/>
    </row>
    <row r="35" spans="1:33" s="184" customFormat="1" ht="19.5" customHeight="1">
      <c r="A35" s="212" t="s">
        <v>292</v>
      </c>
      <c r="B35" s="213"/>
      <c r="C35" s="213"/>
      <c r="D35" s="213"/>
      <c r="E35" s="213"/>
      <c r="F35" s="215"/>
      <c r="G35" s="217" t="s">
        <v>293</v>
      </c>
      <c r="H35" s="218"/>
      <c r="I35" s="218"/>
      <c r="J35" s="218"/>
      <c r="K35" s="218"/>
      <c r="L35" s="219"/>
      <c r="M35" s="212" t="s">
        <v>294</v>
      </c>
      <c r="N35" s="213"/>
      <c r="O35" s="213"/>
      <c r="P35" s="213"/>
      <c r="Q35" s="213"/>
      <c r="R35" s="215"/>
      <c r="S35" s="212" t="s">
        <v>295</v>
      </c>
      <c r="T35" s="213"/>
      <c r="U35" s="213"/>
      <c r="V35" s="213"/>
      <c r="W35" s="213"/>
      <c r="X35" s="215"/>
      <c r="Y35" s="212" t="s">
        <v>296</v>
      </c>
      <c r="Z35" s="213"/>
      <c r="AA35" s="213"/>
      <c r="AB35" s="213"/>
      <c r="AC35" s="213"/>
      <c r="AD35" s="215"/>
      <c r="AG35" s="15"/>
    </row>
    <row r="36" spans="1:30" s="203" customFormat="1" ht="12.75">
      <c r="A36" s="199" t="s">
        <v>58</v>
      </c>
      <c r="B36" s="200">
        <f>'第四週明細'!W12</f>
        <v>789.5</v>
      </c>
      <c r="C36" s="194" t="s">
        <v>6</v>
      </c>
      <c r="D36" s="201" t="s">
        <v>7</v>
      </c>
      <c r="E36" s="200">
        <f>'第四週明細'!W8</f>
        <v>25.5</v>
      </c>
      <c r="F36" s="197" t="s">
        <v>8</v>
      </c>
      <c r="G36" s="199" t="s">
        <v>58</v>
      </c>
      <c r="H36" s="200">
        <f>'第四週明細'!W20</f>
        <v>773.5</v>
      </c>
      <c r="I36" s="194" t="s">
        <v>6</v>
      </c>
      <c r="J36" s="201" t="s">
        <v>7</v>
      </c>
      <c r="K36" s="200">
        <f>'第四週明細'!W16</f>
        <v>27.5</v>
      </c>
      <c r="L36" s="194" t="s">
        <v>8</v>
      </c>
      <c r="M36" s="202" t="s">
        <v>58</v>
      </c>
      <c r="N36" s="200">
        <f>'第四週明細'!W28</f>
        <v>827.7</v>
      </c>
      <c r="O36" s="194" t="s">
        <v>6</v>
      </c>
      <c r="P36" s="201" t="s">
        <v>7</v>
      </c>
      <c r="Q36" s="200">
        <f>'第四週明細'!W24</f>
        <v>26.5</v>
      </c>
      <c r="R36" s="197" t="s">
        <v>8</v>
      </c>
      <c r="S36" s="199" t="s">
        <v>58</v>
      </c>
      <c r="T36" s="200">
        <f>'第四週明細'!W36</f>
        <v>762.8000000000001</v>
      </c>
      <c r="U36" s="194" t="s">
        <v>6</v>
      </c>
      <c r="V36" s="201" t="s">
        <v>7</v>
      </c>
      <c r="W36" s="200">
        <f>'第四週明細'!W32</f>
        <v>24</v>
      </c>
      <c r="X36" s="194" t="s">
        <v>8</v>
      </c>
      <c r="Y36" s="202" t="s">
        <v>58</v>
      </c>
      <c r="Z36" s="200">
        <f>'第四週明細'!W44</f>
        <v>745.8000000000001</v>
      </c>
      <c r="AA36" s="194" t="s">
        <v>6</v>
      </c>
      <c r="AB36" s="201" t="s">
        <v>7</v>
      </c>
      <c r="AC36" s="200">
        <f>'第四週明細'!W40</f>
        <v>25</v>
      </c>
      <c r="AD36" s="194" t="s">
        <v>8</v>
      </c>
    </row>
    <row r="37" spans="1:30" s="203" customFormat="1" ht="12.75">
      <c r="A37" s="199" t="s">
        <v>59</v>
      </c>
      <c r="B37" s="200">
        <f>'第四週明細'!W6</f>
        <v>107.5</v>
      </c>
      <c r="C37" s="194" t="s">
        <v>8</v>
      </c>
      <c r="D37" s="201" t="s">
        <v>9</v>
      </c>
      <c r="E37" s="200">
        <f>'第四週明細'!W10</f>
        <v>32.5</v>
      </c>
      <c r="F37" s="197" t="s">
        <v>8</v>
      </c>
      <c r="G37" s="199" t="s">
        <v>59</v>
      </c>
      <c r="H37" s="200">
        <f>'第四週明細'!W14</f>
        <v>100</v>
      </c>
      <c r="I37" s="194" t="s">
        <v>8</v>
      </c>
      <c r="J37" s="201" t="s">
        <v>9</v>
      </c>
      <c r="K37" s="200">
        <f>'第四週明細'!W18</f>
        <v>31.5</v>
      </c>
      <c r="L37" s="194" t="s">
        <v>8</v>
      </c>
      <c r="M37" s="202" t="s">
        <v>59</v>
      </c>
      <c r="N37" s="200">
        <f>'第四週明細'!W22</f>
        <v>114</v>
      </c>
      <c r="O37" s="194" t="s">
        <v>8</v>
      </c>
      <c r="P37" s="201" t="s">
        <v>9</v>
      </c>
      <c r="Q37" s="200">
        <f>'第四週明細'!W26</f>
        <v>33.3</v>
      </c>
      <c r="R37" s="197" t="s">
        <v>8</v>
      </c>
      <c r="S37" s="199" t="s">
        <v>59</v>
      </c>
      <c r="T37" s="200">
        <f>'第四週明細'!W30</f>
        <v>106.5</v>
      </c>
      <c r="U37" s="194" t="s">
        <v>8</v>
      </c>
      <c r="V37" s="201" t="s">
        <v>9</v>
      </c>
      <c r="W37" s="200">
        <f>'第四週明細'!W34</f>
        <v>30.200000000000003</v>
      </c>
      <c r="X37" s="194" t="s">
        <v>8</v>
      </c>
      <c r="Y37" s="202" t="s">
        <v>59</v>
      </c>
      <c r="Z37" s="200">
        <f>'第四週明細'!W38</f>
        <v>99.5</v>
      </c>
      <c r="AA37" s="194" t="s">
        <v>8</v>
      </c>
      <c r="AB37" s="201" t="s">
        <v>9</v>
      </c>
      <c r="AC37" s="200">
        <f>'第四週明細'!W42</f>
        <v>30.7</v>
      </c>
      <c r="AD37" s="194" t="s">
        <v>8</v>
      </c>
    </row>
    <row r="38" spans="1:33" ht="18" customHeight="1">
      <c r="A38" s="223">
        <v>43948</v>
      </c>
      <c r="B38" s="224"/>
      <c r="C38" s="224"/>
      <c r="D38" s="193" t="s">
        <v>10</v>
      </c>
      <c r="E38" s="225" t="s">
        <v>73</v>
      </c>
      <c r="F38" s="225"/>
      <c r="G38" s="223">
        <v>43949</v>
      </c>
      <c r="H38" s="224"/>
      <c r="I38" s="224"/>
      <c r="J38" s="193" t="s">
        <v>2</v>
      </c>
      <c r="K38" s="236" t="s">
        <v>73</v>
      </c>
      <c r="L38" s="225"/>
      <c r="M38" s="223">
        <v>43950</v>
      </c>
      <c r="N38" s="224"/>
      <c r="O38" s="224"/>
      <c r="P38" s="193" t="s">
        <v>3</v>
      </c>
      <c r="Q38" s="225"/>
      <c r="R38" s="225"/>
      <c r="S38" s="223">
        <v>43951</v>
      </c>
      <c r="T38" s="224"/>
      <c r="U38" s="224"/>
      <c r="V38" s="193" t="s">
        <v>4</v>
      </c>
      <c r="W38" s="225" t="s">
        <v>75</v>
      </c>
      <c r="X38" s="225"/>
      <c r="Y38" s="223"/>
      <c r="Z38" s="224"/>
      <c r="AA38" s="224"/>
      <c r="AB38" s="193" t="s">
        <v>5</v>
      </c>
      <c r="AC38" s="230"/>
      <c r="AD38" s="231"/>
      <c r="AG38" s="190"/>
    </row>
    <row r="39" spans="1:30" s="184" customFormat="1" ht="20.25" customHeight="1">
      <c r="A39" s="226" t="s">
        <v>232</v>
      </c>
      <c r="B39" s="227"/>
      <c r="C39" s="227"/>
      <c r="D39" s="227"/>
      <c r="E39" s="227"/>
      <c r="F39" s="228"/>
      <c r="G39" s="226" t="s">
        <v>233</v>
      </c>
      <c r="H39" s="227"/>
      <c r="I39" s="227"/>
      <c r="J39" s="227"/>
      <c r="K39" s="227"/>
      <c r="L39" s="228"/>
      <c r="M39" s="226" t="s">
        <v>297</v>
      </c>
      <c r="N39" s="227"/>
      <c r="O39" s="227"/>
      <c r="P39" s="227"/>
      <c r="Q39" s="227"/>
      <c r="R39" s="228"/>
      <c r="S39" s="229" t="s">
        <v>235</v>
      </c>
      <c r="T39" s="227"/>
      <c r="U39" s="227"/>
      <c r="V39" s="227"/>
      <c r="W39" s="227"/>
      <c r="X39" s="228"/>
      <c r="Y39" s="226"/>
      <c r="Z39" s="227"/>
      <c r="AA39" s="227"/>
      <c r="AB39" s="227"/>
      <c r="AC39" s="227"/>
      <c r="AD39" s="235"/>
    </row>
    <row r="40" spans="1:30" s="184" customFormat="1" ht="19.5" customHeight="1">
      <c r="A40" s="220" t="s">
        <v>298</v>
      </c>
      <c r="B40" s="221"/>
      <c r="C40" s="221"/>
      <c r="D40" s="221"/>
      <c r="E40" s="221"/>
      <c r="F40" s="222"/>
      <c r="G40" s="220" t="s">
        <v>299</v>
      </c>
      <c r="H40" s="221"/>
      <c r="I40" s="221"/>
      <c r="J40" s="221"/>
      <c r="K40" s="221"/>
      <c r="L40" s="222"/>
      <c r="M40" s="220" t="s">
        <v>300</v>
      </c>
      <c r="N40" s="221"/>
      <c r="O40" s="221"/>
      <c r="P40" s="221"/>
      <c r="Q40" s="221"/>
      <c r="R40" s="222"/>
      <c r="S40" s="220" t="s">
        <v>301</v>
      </c>
      <c r="T40" s="221"/>
      <c r="U40" s="221"/>
      <c r="V40" s="221"/>
      <c r="W40" s="221"/>
      <c r="X40" s="222"/>
      <c r="Y40" s="221"/>
      <c r="Z40" s="221"/>
      <c r="AA40" s="221"/>
      <c r="AB40" s="221"/>
      <c r="AC40" s="221"/>
      <c r="AD40" s="222"/>
    </row>
    <row r="41" spans="1:30" s="184" customFormat="1" ht="20.25" customHeight="1">
      <c r="A41" s="217" t="s">
        <v>249</v>
      </c>
      <c r="B41" s="218"/>
      <c r="C41" s="218"/>
      <c r="D41" s="218"/>
      <c r="E41" s="218"/>
      <c r="F41" s="219"/>
      <c r="G41" s="220" t="s">
        <v>302</v>
      </c>
      <c r="H41" s="221"/>
      <c r="I41" s="221"/>
      <c r="J41" s="221"/>
      <c r="K41" s="221"/>
      <c r="L41" s="222"/>
      <c r="M41" s="217" t="s">
        <v>303</v>
      </c>
      <c r="N41" s="218"/>
      <c r="O41" s="218"/>
      <c r="P41" s="218"/>
      <c r="Q41" s="218"/>
      <c r="R41" s="219"/>
      <c r="S41" s="220" t="s">
        <v>304</v>
      </c>
      <c r="T41" s="221"/>
      <c r="U41" s="221"/>
      <c r="V41" s="221"/>
      <c r="W41" s="221"/>
      <c r="X41" s="222"/>
      <c r="Y41" s="221"/>
      <c r="Z41" s="221"/>
      <c r="AA41" s="221"/>
      <c r="AB41" s="221"/>
      <c r="AC41" s="221"/>
      <c r="AD41" s="222"/>
    </row>
    <row r="42" spans="1:30" s="184" customFormat="1" ht="19.5" customHeight="1">
      <c r="A42" s="217" t="s">
        <v>305</v>
      </c>
      <c r="B42" s="218"/>
      <c r="C42" s="218"/>
      <c r="D42" s="218"/>
      <c r="E42" s="218"/>
      <c r="F42" s="219"/>
      <c r="G42" s="220" t="s">
        <v>306</v>
      </c>
      <c r="H42" s="221"/>
      <c r="I42" s="221"/>
      <c r="J42" s="221"/>
      <c r="K42" s="221"/>
      <c r="L42" s="222"/>
      <c r="M42" s="217" t="s">
        <v>307</v>
      </c>
      <c r="N42" s="218"/>
      <c r="O42" s="218"/>
      <c r="P42" s="218"/>
      <c r="Q42" s="218"/>
      <c r="R42" s="222"/>
      <c r="S42" s="217" t="s">
        <v>308</v>
      </c>
      <c r="T42" s="218"/>
      <c r="U42" s="218"/>
      <c r="V42" s="218"/>
      <c r="W42" s="218"/>
      <c r="X42" s="219"/>
      <c r="Y42" s="221"/>
      <c r="Z42" s="221"/>
      <c r="AA42" s="221"/>
      <c r="AB42" s="221"/>
      <c r="AC42" s="221"/>
      <c r="AD42" s="222"/>
    </row>
    <row r="43" spans="1:30" s="184" customFormat="1" ht="19.5" customHeight="1">
      <c r="A43" s="220" t="s">
        <v>250</v>
      </c>
      <c r="B43" s="221"/>
      <c r="C43" s="221"/>
      <c r="D43" s="221"/>
      <c r="E43" s="221"/>
      <c r="F43" s="222"/>
      <c r="G43" s="220" t="s">
        <v>250</v>
      </c>
      <c r="H43" s="221"/>
      <c r="I43" s="221"/>
      <c r="J43" s="221"/>
      <c r="K43" s="221"/>
      <c r="L43" s="222"/>
      <c r="M43" s="232" t="s">
        <v>251</v>
      </c>
      <c r="N43" s="233"/>
      <c r="O43" s="233"/>
      <c r="P43" s="233"/>
      <c r="Q43" s="233"/>
      <c r="R43" s="234"/>
      <c r="S43" s="220" t="s">
        <v>250</v>
      </c>
      <c r="T43" s="221"/>
      <c r="U43" s="221"/>
      <c r="V43" s="221"/>
      <c r="W43" s="221"/>
      <c r="X43" s="222"/>
      <c r="Y43" s="232"/>
      <c r="Z43" s="233"/>
      <c r="AA43" s="233"/>
      <c r="AB43" s="233"/>
      <c r="AC43" s="233"/>
      <c r="AD43" s="234"/>
    </row>
    <row r="44" spans="1:33" s="184" customFormat="1" ht="18.75" customHeight="1">
      <c r="A44" s="212" t="s">
        <v>309</v>
      </c>
      <c r="B44" s="213"/>
      <c r="C44" s="213"/>
      <c r="D44" s="213"/>
      <c r="E44" s="213"/>
      <c r="F44" s="214"/>
      <c r="G44" s="212" t="s">
        <v>310</v>
      </c>
      <c r="H44" s="213"/>
      <c r="I44" s="213"/>
      <c r="J44" s="213"/>
      <c r="K44" s="213"/>
      <c r="L44" s="215"/>
      <c r="M44" s="213" t="s">
        <v>311</v>
      </c>
      <c r="N44" s="213"/>
      <c r="O44" s="213"/>
      <c r="P44" s="213"/>
      <c r="Q44" s="213"/>
      <c r="R44" s="215"/>
      <c r="S44" s="213" t="s">
        <v>312</v>
      </c>
      <c r="T44" s="213"/>
      <c r="U44" s="213"/>
      <c r="V44" s="213"/>
      <c r="W44" s="213"/>
      <c r="X44" s="215"/>
      <c r="Y44" s="213"/>
      <c r="Z44" s="213"/>
      <c r="AA44" s="213"/>
      <c r="AB44" s="213"/>
      <c r="AC44" s="213"/>
      <c r="AD44" s="215"/>
      <c r="AG44" s="15"/>
    </row>
    <row r="45" spans="1:30" s="203" customFormat="1" ht="12.75">
      <c r="A45" s="205" t="s">
        <v>58</v>
      </c>
      <c r="B45" s="206">
        <f>'第五週明細 '!W12</f>
        <v>777.9000000000001</v>
      </c>
      <c r="C45" s="186" t="s">
        <v>6</v>
      </c>
      <c r="D45" s="207" t="s">
        <v>7</v>
      </c>
      <c r="E45" s="206">
        <f>'第五週明細 '!W8</f>
        <v>25.5</v>
      </c>
      <c r="F45" s="195" t="s">
        <v>8</v>
      </c>
      <c r="G45" s="205" t="s">
        <v>58</v>
      </c>
      <c r="H45" s="206">
        <f>'第五週明細 '!W20</f>
        <v>820.6999999999999</v>
      </c>
      <c r="I45" s="186" t="s">
        <v>6</v>
      </c>
      <c r="J45" s="207" t="s">
        <v>7</v>
      </c>
      <c r="K45" s="206">
        <f>'第五週明細 '!W16</f>
        <v>27.5</v>
      </c>
      <c r="L45" s="186" t="s">
        <v>8</v>
      </c>
      <c r="M45" s="208" t="s">
        <v>58</v>
      </c>
      <c r="N45" s="206">
        <f>'第五週明細 '!W28</f>
        <v>783.6</v>
      </c>
      <c r="O45" s="186" t="s">
        <v>6</v>
      </c>
      <c r="P45" s="207" t="s">
        <v>7</v>
      </c>
      <c r="Q45" s="206">
        <f>'第五週明細 '!W24</f>
        <v>26</v>
      </c>
      <c r="R45" s="195" t="s">
        <v>8</v>
      </c>
      <c r="S45" s="199" t="s">
        <v>58</v>
      </c>
      <c r="T45" s="200">
        <f>'第五週明細 '!W36</f>
        <v>760.3</v>
      </c>
      <c r="U45" s="194" t="s">
        <v>6</v>
      </c>
      <c r="V45" s="201" t="s">
        <v>7</v>
      </c>
      <c r="W45" s="200">
        <f>'第五週明細 '!W32</f>
        <v>25.5</v>
      </c>
      <c r="X45" s="194" t="s">
        <v>8</v>
      </c>
      <c r="Y45" s="208" t="s">
        <v>58</v>
      </c>
      <c r="Z45" s="206">
        <f>'第五週明細 '!W44</f>
        <v>0</v>
      </c>
      <c r="AA45" s="186" t="s">
        <v>6</v>
      </c>
      <c r="AB45" s="207" t="s">
        <v>7</v>
      </c>
      <c r="AC45" s="206">
        <f>'第五週明細 '!W40</f>
        <v>0</v>
      </c>
      <c r="AD45" s="186" t="s">
        <v>8</v>
      </c>
    </row>
    <row r="46" spans="1:30" s="203" customFormat="1" ht="12.75">
      <c r="A46" s="199" t="s">
        <v>59</v>
      </c>
      <c r="B46" s="200">
        <f>'第五週明細 '!W6</f>
        <v>105</v>
      </c>
      <c r="C46" s="194" t="s">
        <v>8</v>
      </c>
      <c r="D46" s="201" t="s">
        <v>9</v>
      </c>
      <c r="E46" s="200">
        <f>'第五週明細 '!W10</f>
        <v>32.1</v>
      </c>
      <c r="F46" s="197" t="s">
        <v>8</v>
      </c>
      <c r="G46" s="199" t="s">
        <v>59</v>
      </c>
      <c r="H46" s="200">
        <f>'第五週明細 '!W14</f>
        <v>110.5</v>
      </c>
      <c r="I46" s="194" t="s">
        <v>8</v>
      </c>
      <c r="J46" s="201" t="s">
        <v>9</v>
      </c>
      <c r="K46" s="200">
        <f>'第五週明細 '!W18</f>
        <v>32.800000000000004</v>
      </c>
      <c r="L46" s="194" t="s">
        <v>8</v>
      </c>
      <c r="M46" s="202" t="s">
        <v>59</v>
      </c>
      <c r="N46" s="200">
        <f>'第五週明細 '!W22</f>
        <v>107</v>
      </c>
      <c r="O46" s="194" t="s">
        <v>8</v>
      </c>
      <c r="P46" s="201" t="s">
        <v>9</v>
      </c>
      <c r="Q46" s="200">
        <f>'第五週明細 '!W26</f>
        <v>30.400000000000002</v>
      </c>
      <c r="R46" s="197" t="s">
        <v>8</v>
      </c>
      <c r="S46" s="199" t="s">
        <v>59</v>
      </c>
      <c r="T46" s="200">
        <f>'第五週明細 '!W30</f>
        <v>101</v>
      </c>
      <c r="U46" s="194" t="s">
        <v>8</v>
      </c>
      <c r="V46" s="201" t="s">
        <v>9</v>
      </c>
      <c r="W46" s="200">
        <f>'第五週明細 '!W34</f>
        <v>31.7</v>
      </c>
      <c r="X46" s="194" t="s">
        <v>8</v>
      </c>
      <c r="Y46" s="202" t="s">
        <v>59</v>
      </c>
      <c r="Z46" s="200">
        <f>'第五週明細 '!W38</f>
        <v>0</v>
      </c>
      <c r="AA46" s="194" t="s">
        <v>8</v>
      </c>
      <c r="AB46" s="201" t="s">
        <v>9</v>
      </c>
      <c r="AC46" s="200">
        <f>'第五週明細 '!W42</f>
        <v>0</v>
      </c>
      <c r="AD46" s="194" t="s">
        <v>8</v>
      </c>
    </row>
    <row r="47" ht="17.25" customHeight="1"/>
  </sheetData>
  <sheetProtection/>
  <mergeCells count="202">
    <mergeCell ref="M26:R26"/>
    <mergeCell ref="Z1:AD1"/>
    <mergeCell ref="A2:C2"/>
    <mergeCell ref="E2:F2"/>
    <mergeCell ref="G2:I2"/>
    <mergeCell ref="K2:L2"/>
    <mergeCell ref="M2:O2"/>
    <mergeCell ref="Q2:R2"/>
    <mergeCell ref="S2:U2"/>
    <mergeCell ref="W2:X2"/>
    <mergeCell ref="Y2:AA2"/>
    <mergeCell ref="AC2:AD2"/>
    <mergeCell ref="A3:F3"/>
    <mergeCell ref="G3:L3"/>
    <mergeCell ref="M3:R3"/>
    <mergeCell ref="S3:X3"/>
    <mergeCell ref="Y3:AD3"/>
    <mergeCell ref="A4:F4"/>
    <mergeCell ref="G4:L4"/>
    <mergeCell ref="M4:R4"/>
    <mergeCell ref="S4:X4"/>
    <mergeCell ref="Y4:AD4"/>
    <mergeCell ref="A5:F5"/>
    <mergeCell ref="G5:L5"/>
    <mergeCell ref="M5:R5"/>
    <mergeCell ref="S5:X5"/>
    <mergeCell ref="Y5:AD5"/>
    <mergeCell ref="A6:F6"/>
    <mergeCell ref="G6:L6"/>
    <mergeCell ref="M6:R6"/>
    <mergeCell ref="S6:X6"/>
    <mergeCell ref="Y6:AD6"/>
    <mergeCell ref="A7:F7"/>
    <mergeCell ref="G7:L7"/>
    <mergeCell ref="M7:R7"/>
    <mergeCell ref="S7:X7"/>
    <mergeCell ref="Y7:AD7"/>
    <mergeCell ref="A8:F8"/>
    <mergeCell ref="G8:L8"/>
    <mergeCell ref="M8:R8"/>
    <mergeCell ref="S8:X8"/>
    <mergeCell ref="Y8:AD8"/>
    <mergeCell ref="A11:C11"/>
    <mergeCell ref="E11:F11"/>
    <mergeCell ref="G11:I11"/>
    <mergeCell ref="K11:L11"/>
    <mergeCell ref="M11:O11"/>
    <mergeCell ref="Q11:R11"/>
    <mergeCell ref="S11:U11"/>
    <mergeCell ref="W11:X11"/>
    <mergeCell ref="Y11:AA11"/>
    <mergeCell ref="AC11:AD11"/>
    <mergeCell ref="A12:F12"/>
    <mergeCell ref="G12:L12"/>
    <mergeCell ref="M12:R12"/>
    <mergeCell ref="S12:X12"/>
    <mergeCell ref="Y12:AD12"/>
    <mergeCell ref="A13:F13"/>
    <mergeCell ref="G13:L13"/>
    <mergeCell ref="M13:R13"/>
    <mergeCell ref="S13:X13"/>
    <mergeCell ref="Y13:AD13"/>
    <mergeCell ref="A14:F14"/>
    <mergeCell ref="G14:L14"/>
    <mergeCell ref="M14:R14"/>
    <mergeCell ref="S14:X14"/>
    <mergeCell ref="Y14:AD14"/>
    <mergeCell ref="A15:F15"/>
    <mergeCell ref="G15:L15"/>
    <mergeCell ref="M15:R15"/>
    <mergeCell ref="S15:X15"/>
    <mergeCell ref="Y15:AD15"/>
    <mergeCell ref="A16:F16"/>
    <mergeCell ref="G16:L16"/>
    <mergeCell ref="M16:R16"/>
    <mergeCell ref="S16:X16"/>
    <mergeCell ref="Y16:AD16"/>
    <mergeCell ref="A17:F17"/>
    <mergeCell ref="G17:L17"/>
    <mergeCell ref="M17:R17"/>
    <mergeCell ref="S17:X17"/>
    <mergeCell ref="Y17:AD17"/>
    <mergeCell ref="A20:C20"/>
    <mergeCell ref="E20:F20"/>
    <mergeCell ref="G20:I20"/>
    <mergeCell ref="K20:L20"/>
    <mergeCell ref="M20:O20"/>
    <mergeCell ref="Q20:R20"/>
    <mergeCell ref="S20:U20"/>
    <mergeCell ref="W20:X20"/>
    <mergeCell ref="Y20:AA20"/>
    <mergeCell ref="AC20:AD20"/>
    <mergeCell ref="A21:F21"/>
    <mergeCell ref="G21:L21"/>
    <mergeCell ref="M21:R21"/>
    <mergeCell ref="S21:X21"/>
    <mergeCell ref="Y21:AD21"/>
    <mergeCell ref="A22:F22"/>
    <mergeCell ref="G22:L22"/>
    <mergeCell ref="M22:R22"/>
    <mergeCell ref="S22:X22"/>
    <mergeCell ref="Y22:AD22"/>
    <mergeCell ref="A23:F23"/>
    <mergeCell ref="G23:L23"/>
    <mergeCell ref="M23:R23"/>
    <mergeCell ref="S23:X23"/>
    <mergeCell ref="Y23:AD23"/>
    <mergeCell ref="A24:F24"/>
    <mergeCell ref="G24:L24"/>
    <mergeCell ref="M24:R24"/>
    <mergeCell ref="S24:X24"/>
    <mergeCell ref="Y24:AD24"/>
    <mergeCell ref="A25:F25"/>
    <mergeCell ref="G25:L25"/>
    <mergeCell ref="M25:R25"/>
    <mergeCell ref="S25:X25"/>
    <mergeCell ref="Y25:AD25"/>
    <mergeCell ref="A26:F26"/>
    <mergeCell ref="G26:L26"/>
    <mergeCell ref="M35:R35"/>
    <mergeCell ref="S26:X26"/>
    <mergeCell ref="Y26:AD26"/>
    <mergeCell ref="A29:C29"/>
    <mergeCell ref="E29:F29"/>
    <mergeCell ref="G29:I29"/>
    <mergeCell ref="K29:L29"/>
    <mergeCell ref="M29:O29"/>
    <mergeCell ref="Q29:R29"/>
    <mergeCell ref="S29:U29"/>
    <mergeCell ref="W29:X29"/>
    <mergeCell ref="Y29:AA29"/>
    <mergeCell ref="AC29:AD29"/>
    <mergeCell ref="A30:F30"/>
    <mergeCell ref="G30:L30"/>
    <mergeCell ref="M30:R30"/>
    <mergeCell ref="S30:X30"/>
    <mergeCell ref="Y30:AD30"/>
    <mergeCell ref="A31:F31"/>
    <mergeCell ref="G31:L31"/>
    <mergeCell ref="M31:R31"/>
    <mergeCell ref="S31:X31"/>
    <mergeCell ref="Y31:AD31"/>
    <mergeCell ref="A32:F32"/>
    <mergeCell ref="G32:L32"/>
    <mergeCell ref="M32:R32"/>
    <mergeCell ref="S32:X32"/>
    <mergeCell ref="Y32:AD32"/>
    <mergeCell ref="A33:F33"/>
    <mergeCell ref="G33:L33"/>
    <mergeCell ref="M33:R33"/>
    <mergeCell ref="S33:X33"/>
    <mergeCell ref="Y33:AD33"/>
    <mergeCell ref="A34:F34"/>
    <mergeCell ref="G34:L34"/>
    <mergeCell ref="M34:R34"/>
    <mergeCell ref="S34:X34"/>
    <mergeCell ref="Y34:AD34"/>
    <mergeCell ref="A35:F35"/>
    <mergeCell ref="S35:X35"/>
    <mergeCell ref="Y35:AD35"/>
    <mergeCell ref="A38:C38"/>
    <mergeCell ref="E38:F38"/>
    <mergeCell ref="G38:I38"/>
    <mergeCell ref="K38:L38"/>
    <mergeCell ref="M38:O38"/>
    <mergeCell ref="Q38:R38"/>
    <mergeCell ref="Y38:AA38"/>
    <mergeCell ref="A39:F39"/>
    <mergeCell ref="G39:L39"/>
    <mergeCell ref="Y42:AD42"/>
    <mergeCell ref="Y39:AD39"/>
    <mergeCell ref="A41:F41"/>
    <mergeCell ref="G41:L41"/>
    <mergeCell ref="M41:R41"/>
    <mergeCell ref="S41:X41"/>
    <mergeCell ref="Y41:AD41"/>
    <mergeCell ref="A40:F40"/>
    <mergeCell ref="A43:F43"/>
    <mergeCell ref="G43:L43"/>
    <mergeCell ref="M43:R43"/>
    <mergeCell ref="S43:X43"/>
    <mergeCell ref="Y43:AD43"/>
    <mergeCell ref="Y40:AD40"/>
    <mergeCell ref="G40:L40"/>
    <mergeCell ref="M40:R40"/>
    <mergeCell ref="S40:X40"/>
    <mergeCell ref="S38:U38"/>
    <mergeCell ref="W38:X38"/>
    <mergeCell ref="M39:R39"/>
    <mergeCell ref="S39:X39"/>
    <mergeCell ref="G35:L35"/>
    <mergeCell ref="AC38:AD38"/>
    <mergeCell ref="A44:F44"/>
    <mergeCell ref="G44:L44"/>
    <mergeCell ref="M44:R44"/>
    <mergeCell ref="S44:X44"/>
    <mergeCell ref="Y44:AD44"/>
    <mergeCell ref="A1:X1"/>
    <mergeCell ref="A42:F42"/>
    <mergeCell ref="G42:L42"/>
    <mergeCell ref="M42:R42"/>
    <mergeCell ref="S42:X42"/>
  </mergeCells>
  <printOptions horizontalCentered="1"/>
  <pageMargins left="0.1968503937007874" right="0" top="0.03937007874015748" bottom="0.03937007874015748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view="pageBreakPreview" zoomScale="70" zoomScaleNormal="60" zoomScaleSheetLayoutView="70" zoomScalePageLayoutView="0" workbookViewId="0" topLeftCell="A16">
      <selection activeCell="L25" sqref="L25"/>
    </sheetView>
  </sheetViews>
  <sheetFormatPr defaultColWidth="9.00390625" defaultRowHeight="16.5"/>
  <cols>
    <col min="1" max="1" width="1.875" style="15" customWidth="1"/>
    <col min="2" max="2" width="4.875" style="124" customWidth="1"/>
    <col min="3" max="3" width="8.75390625" style="15" hidden="1" customWidth="1"/>
    <col min="4" max="4" width="21.625" style="15" customWidth="1"/>
    <col min="5" max="5" width="5.625" style="8" customWidth="1"/>
    <col min="6" max="6" width="10.625" style="15" customWidth="1"/>
    <col min="7" max="7" width="21.625" style="15" customWidth="1"/>
    <col min="8" max="8" width="5.625" style="8" customWidth="1"/>
    <col min="9" max="9" width="10.625" style="15" customWidth="1"/>
    <col min="10" max="10" width="21.625" style="15" customWidth="1"/>
    <col min="11" max="11" width="5.625" style="8" customWidth="1"/>
    <col min="12" max="12" width="10.625" style="15" customWidth="1"/>
    <col min="13" max="13" width="21.625" style="15" customWidth="1"/>
    <col min="14" max="14" width="5.625" style="8" customWidth="1"/>
    <col min="15" max="15" width="10.625" style="15" customWidth="1"/>
    <col min="16" max="16" width="21.625" style="15" customWidth="1"/>
    <col min="17" max="17" width="5.625" style="8" customWidth="1"/>
    <col min="18" max="18" width="10.625" style="15" customWidth="1"/>
    <col min="19" max="19" width="21.625" style="15" customWidth="1"/>
    <col min="20" max="20" width="5.625" style="8" customWidth="1"/>
    <col min="21" max="21" width="10.625" style="15" customWidth="1"/>
    <col min="22" max="22" width="5.25390625" style="125" customWidth="1"/>
    <col min="23" max="23" width="11.75390625" style="12" customWidth="1"/>
    <col min="24" max="24" width="2.625" style="12" customWidth="1"/>
    <col min="25" max="25" width="11.25390625" style="13" customWidth="1"/>
    <col min="26" max="26" width="6.625" style="14" customWidth="1"/>
    <col min="27" max="27" width="6.625" style="15" hidden="1" customWidth="1"/>
    <col min="28" max="28" width="16.50390625" style="16" hidden="1" customWidth="1"/>
    <col min="29" max="29" width="7.875" style="16" hidden="1" customWidth="1"/>
    <col min="30" max="30" width="10.25390625" style="16" hidden="1" customWidth="1"/>
    <col min="31" max="31" width="11.125" style="15" hidden="1" customWidth="1"/>
    <col min="32" max="32" width="11.25390625" style="15" hidden="1" customWidth="1"/>
    <col min="33" max="33" width="12.875" style="15" hidden="1" customWidth="1"/>
    <col min="34" max="34" width="8.75390625" style="15" hidden="1" customWidth="1"/>
    <col min="35" max="35" width="9.00390625" style="15" bestFit="1" customWidth="1"/>
    <col min="36" max="16384" width="9.00390625" style="15" customWidth="1"/>
  </cols>
  <sheetData>
    <row r="1" spans="2:27" s="71" customFormat="1" ht="33.75" customHeight="1">
      <c r="B1" s="256" t="s">
        <v>317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70"/>
    </row>
    <row r="2" spans="2:27" s="71" customFormat="1" ht="18.75" customHeight="1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70"/>
    </row>
    <row r="3" spans="2:27" s="16" customFormat="1" ht="30" customHeight="1">
      <c r="B3" s="272" t="s">
        <v>12</v>
      </c>
      <c r="C3" s="272"/>
      <c r="D3" s="272"/>
      <c r="E3" s="272"/>
      <c r="F3" s="27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T3" s="20"/>
      <c r="U3" s="20"/>
      <c r="V3" s="144"/>
      <c r="W3" s="58"/>
      <c r="X3" s="58"/>
      <c r="Y3" s="73"/>
      <c r="Z3" s="74"/>
      <c r="AA3" s="75"/>
    </row>
    <row r="4" spans="2:27" s="79" customFormat="1" ht="91.5">
      <c r="B4" s="129" t="s">
        <v>13</v>
      </c>
      <c r="C4" s="130" t="s">
        <v>14</v>
      </c>
      <c r="D4" s="131" t="s">
        <v>15</v>
      </c>
      <c r="E4" s="24" t="s">
        <v>16</v>
      </c>
      <c r="F4" s="131"/>
      <c r="G4" s="131" t="s">
        <v>17</v>
      </c>
      <c r="H4" s="24" t="s">
        <v>16</v>
      </c>
      <c r="I4" s="131"/>
      <c r="J4" s="131" t="s">
        <v>18</v>
      </c>
      <c r="K4" s="24" t="s">
        <v>16</v>
      </c>
      <c r="L4" s="131"/>
      <c r="M4" s="131" t="s">
        <v>18</v>
      </c>
      <c r="N4" s="24" t="s">
        <v>16</v>
      </c>
      <c r="O4" s="131"/>
      <c r="P4" s="131" t="s">
        <v>18</v>
      </c>
      <c r="Q4" s="24" t="s">
        <v>16</v>
      </c>
      <c r="R4" s="131"/>
      <c r="S4" s="145" t="s">
        <v>19</v>
      </c>
      <c r="T4" s="24" t="s">
        <v>16</v>
      </c>
      <c r="U4" s="131"/>
      <c r="V4" s="60" t="s">
        <v>20</v>
      </c>
      <c r="W4" s="273" t="s">
        <v>21</v>
      </c>
      <c r="X4" s="274"/>
      <c r="Y4" s="76" t="s">
        <v>22</v>
      </c>
      <c r="Z4" s="77" t="s">
        <v>23</v>
      </c>
      <c r="AA4" s="78"/>
    </row>
    <row r="5" spans="2:33" s="115" customFormat="1" ht="39">
      <c r="B5" s="25"/>
      <c r="C5" s="259"/>
      <c r="D5" s="27">
        <f>'109年04月菜單'!A3</f>
        <v>0</v>
      </c>
      <c r="E5" s="27"/>
      <c r="F5" s="28" t="s">
        <v>24</v>
      </c>
      <c r="G5" s="27">
        <f>'109年04月菜單'!A4</f>
        <v>0</v>
      </c>
      <c r="H5" s="27"/>
      <c r="I5" s="28" t="s">
        <v>24</v>
      </c>
      <c r="J5" s="27">
        <f>'109年04月菜單'!A5</f>
        <v>0</v>
      </c>
      <c r="K5" s="27"/>
      <c r="L5" s="28" t="s">
        <v>24</v>
      </c>
      <c r="M5" s="27">
        <f>'109年04月菜單'!A6</f>
        <v>0</v>
      </c>
      <c r="N5" s="27"/>
      <c r="O5" s="28" t="s">
        <v>24</v>
      </c>
      <c r="P5" s="27">
        <f>'109年04月菜單'!A7</f>
        <v>0</v>
      </c>
      <c r="Q5" s="27"/>
      <c r="R5" s="28" t="s">
        <v>24</v>
      </c>
      <c r="S5" s="27">
        <f>'109年04月菜單'!A8</f>
        <v>0</v>
      </c>
      <c r="T5" s="27"/>
      <c r="U5" s="28" t="s">
        <v>24</v>
      </c>
      <c r="V5" s="269"/>
      <c r="W5" s="260" t="s">
        <v>25</v>
      </c>
      <c r="X5" s="261"/>
      <c r="Y5" s="81" t="s">
        <v>26</v>
      </c>
      <c r="Z5" s="82"/>
      <c r="AA5" s="16"/>
      <c r="AB5" s="83"/>
      <c r="AC5" s="84"/>
      <c r="AD5" s="84"/>
      <c r="AE5" s="84"/>
      <c r="AF5" s="84"/>
      <c r="AG5" s="116"/>
    </row>
    <row r="6" spans="2:33" ht="27.75" customHeight="1">
      <c r="B6" s="132" t="s">
        <v>28</v>
      </c>
      <c r="C6" s="259"/>
      <c r="D6" s="30"/>
      <c r="E6" s="31"/>
      <c r="F6" s="30"/>
      <c r="G6" s="30"/>
      <c r="H6" s="31"/>
      <c r="I6" s="30"/>
      <c r="J6" s="30"/>
      <c r="K6" s="31"/>
      <c r="L6" s="30"/>
      <c r="M6" s="30"/>
      <c r="N6" s="61"/>
      <c r="O6" s="30"/>
      <c r="P6" s="30"/>
      <c r="Q6" s="31"/>
      <c r="R6" s="30"/>
      <c r="S6" s="30"/>
      <c r="T6" s="31"/>
      <c r="U6" s="30"/>
      <c r="V6" s="270"/>
      <c r="W6" s="62">
        <f>AF11</f>
        <v>0</v>
      </c>
      <c r="X6" s="63" t="s">
        <v>8</v>
      </c>
      <c r="Y6" s="85" t="s">
        <v>29</v>
      </c>
      <c r="Z6" s="86"/>
      <c r="AA6" s="75"/>
      <c r="AB6" s="87"/>
      <c r="AC6" s="88"/>
      <c r="AD6" s="88"/>
      <c r="AE6" s="88"/>
      <c r="AF6" s="88"/>
      <c r="AG6" s="117"/>
    </row>
    <row r="7" spans="2:33" ht="27.75" customHeight="1">
      <c r="B7" s="132"/>
      <c r="C7" s="259"/>
      <c r="D7" s="30"/>
      <c r="E7" s="31"/>
      <c r="F7" s="30"/>
      <c r="G7" s="30"/>
      <c r="H7" s="31"/>
      <c r="I7" s="30"/>
      <c r="J7" s="30"/>
      <c r="K7" s="31"/>
      <c r="L7" s="30"/>
      <c r="M7" s="30"/>
      <c r="N7" s="31"/>
      <c r="O7" s="30"/>
      <c r="P7" s="30"/>
      <c r="Q7" s="31"/>
      <c r="R7" s="30"/>
      <c r="S7" s="30"/>
      <c r="T7" s="31"/>
      <c r="U7" s="30"/>
      <c r="V7" s="270"/>
      <c r="W7" s="262" t="s">
        <v>31</v>
      </c>
      <c r="X7" s="263"/>
      <c r="Y7" s="89" t="s">
        <v>32</v>
      </c>
      <c r="Z7" s="86"/>
      <c r="AA7" s="16"/>
      <c r="AB7" s="87"/>
      <c r="AC7" s="88"/>
      <c r="AD7" s="88"/>
      <c r="AE7" s="88"/>
      <c r="AF7" s="88"/>
      <c r="AG7" s="117"/>
    </row>
    <row r="8" spans="2:33" ht="27.75" customHeight="1">
      <c r="B8" s="132" t="s">
        <v>34</v>
      </c>
      <c r="C8" s="259"/>
      <c r="D8" s="30"/>
      <c r="E8" s="31"/>
      <c r="F8" s="30"/>
      <c r="G8" s="30"/>
      <c r="H8" s="31"/>
      <c r="I8" s="30"/>
      <c r="J8" s="30"/>
      <c r="K8" s="31"/>
      <c r="L8" s="30"/>
      <c r="M8" s="30"/>
      <c r="N8" s="31"/>
      <c r="O8" s="30"/>
      <c r="P8" s="30"/>
      <c r="Q8" s="31"/>
      <c r="R8" s="30"/>
      <c r="S8" s="30"/>
      <c r="T8" s="31"/>
      <c r="U8" s="30"/>
      <c r="V8" s="270"/>
      <c r="W8" s="62">
        <f>AE11</f>
        <v>0</v>
      </c>
      <c r="X8" s="63" t="s">
        <v>8</v>
      </c>
      <c r="Y8" s="89" t="s">
        <v>35</v>
      </c>
      <c r="Z8" s="86"/>
      <c r="AA8" s="75"/>
      <c r="AB8" s="87"/>
      <c r="AC8" s="88"/>
      <c r="AD8" s="88"/>
      <c r="AE8" s="88"/>
      <c r="AF8" s="88"/>
      <c r="AG8" s="117"/>
    </row>
    <row r="9" spans="2:33" ht="27.75" customHeight="1">
      <c r="B9" s="257" t="s">
        <v>36</v>
      </c>
      <c r="C9" s="259"/>
      <c r="D9" s="30"/>
      <c r="E9" s="31"/>
      <c r="F9" s="30"/>
      <c r="G9" s="30"/>
      <c r="H9" s="31"/>
      <c r="I9" s="30"/>
      <c r="J9" s="30"/>
      <c r="K9" s="31"/>
      <c r="L9" s="30"/>
      <c r="M9" s="30"/>
      <c r="N9" s="31"/>
      <c r="O9" s="30"/>
      <c r="P9" s="30"/>
      <c r="Q9" s="31"/>
      <c r="R9" s="30"/>
      <c r="S9" s="30"/>
      <c r="T9" s="31"/>
      <c r="U9" s="30"/>
      <c r="V9" s="270"/>
      <c r="W9" s="262" t="s">
        <v>37</v>
      </c>
      <c r="X9" s="263"/>
      <c r="Y9" s="89" t="s">
        <v>38</v>
      </c>
      <c r="Z9" s="90"/>
      <c r="AA9" s="16"/>
      <c r="AB9" s="87"/>
      <c r="AC9" s="88"/>
      <c r="AD9" s="88"/>
      <c r="AE9" s="88"/>
      <c r="AF9" s="88"/>
      <c r="AG9" s="117"/>
    </row>
    <row r="10" spans="2:33" ht="27.75" customHeight="1">
      <c r="B10" s="257"/>
      <c r="C10" s="259"/>
      <c r="D10" s="30"/>
      <c r="E10" s="31"/>
      <c r="F10" s="30"/>
      <c r="G10" s="30"/>
      <c r="H10" s="31"/>
      <c r="I10" s="30"/>
      <c r="J10" s="30"/>
      <c r="K10" s="31"/>
      <c r="L10" s="30"/>
      <c r="M10" s="30"/>
      <c r="N10" s="31"/>
      <c r="O10" s="30"/>
      <c r="P10" s="30"/>
      <c r="Q10" s="31"/>
      <c r="R10" s="30"/>
      <c r="S10" s="30"/>
      <c r="T10" s="31"/>
      <c r="U10" s="30"/>
      <c r="V10" s="270"/>
      <c r="W10" s="62">
        <f>AD11</f>
        <v>0</v>
      </c>
      <c r="X10" s="63" t="s">
        <v>8</v>
      </c>
      <c r="Y10" s="91" t="s">
        <v>39</v>
      </c>
      <c r="Z10" s="92"/>
      <c r="AA10" s="75"/>
      <c r="AB10" s="87"/>
      <c r="AC10" s="88"/>
      <c r="AD10" s="88"/>
      <c r="AE10" s="88"/>
      <c r="AF10" s="88"/>
      <c r="AG10" s="117"/>
    </row>
    <row r="11" spans="2:33" ht="27.75" customHeight="1">
      <c r="B11" s="33" t="s">
        <v>41</v>
      </c>
      <c r="C11" s="133"/>
      <c r="D11" s="30"/>
      <c r="E11" s="35"/>
      <c r="F11" s="30"/>
      <c r="G11" s="30"/>
      <c r="H11" s="35"/>
      <c r="I11" s="30"/>
      <c r="J11" s="30"/>
      <c r="K11" s="31"/>
      <c r="L11" s="30"/>
      <c r="M11" s="30"/>
      <c r="N11" s="35"/>
      <c r="O11" s="30"/>
      <c r="P11" s="30"/>
      <c r="Q11" s="35"/>
      <c r="R11" s="30"/>
      <c r="S11" s="30"/>
      <c r="T11" s="35"/>
      <c r="U11" s="30"/>
      <c r="V11" s="270"/>
      <c r="W11" s="262" t="s">
        <v>42</v>
      </c>
      <c r="X11" s="263"/>
      <c r="Y11" s="93"/>
      <c r="Z11" s="90"/>
      <c r="AA11" s="16"/>
      <c r="AB11" s="94"/>
      <c r="AC11" s="95"/>
      <c r="AD11" s="96"/>
      <c r="AE11" s="96"/>
      <c r="AF11" s="96"/>
      <c r="AG11" s="118"/>
    </row>
    <row r="12" spans="2:33" ht="27.75" customHeight="1">
      <c r="B12" s="180"/>
      <c r="C12" s="181"/>
      <c r="D12" s="38"/>
      <c r="E12" s="39"/>
      <c r="F12" s="40"/>
      <c r="G12" s="40"/>
      <c r="H12" s="39"/>
      <c r="I12" s="40"/>
      <c r="J12" s="40"/>
      <c r="K12" s="39"/>
      <c r="L12" s="40"/>
      <c r="M12" s="40"/>
      <c r="N12" s="39"/>
      <c r="O12" s="40"/>
      <c r="P12" s="40"/>
      <c r="Q12" s="39"/>
      <c r="R12" s="40"/>
      <c r="S12" s="40"/>
      <c r="T12" s="39"/>
      <c r="U12" s="40"/>
      <c r="V12" s="271"/>
      <c r="W12" s="64">
        <f>AG11</f>
        <v>0</v>
      </c>
      <c r="X12" s="65" t="s">
        <v>6</v>
      </c>
      <c r="Y12" s="97"/>
      <c r="Z12" s="98"/>
      <c r="AA12" s="75"/>
      <c r="AB12" s="99"/>
      <c r="AC12" s="99"/>
      <c r="AD12" s="99"/>
      <c r="AE12" s="99"/>
      <c r="AF12" s="99"/>
      <c r="AG12" s="99"/>
    </row>
    <row r="13" spans="2:33" s="115" customFormat="1" ht="27.75" customHeight="1">
      <c r="B13" s="25"/>
      <c r="C13" s="259"/>
      <c r="D13" s="27">
        <f>'109年04月菜單'!G3</f>
        <v>0</v>
      </c>
      <c r="E13" s="27"/>
      <c r="F13" s="27"/>
      <c r="G13" s="27">
        <f>'109年04月菜單'!G4</f>
        <v>0</v>
      </c>
      <c r="H13" s="27"/>
      <c r="I13" s="27"/>
      <c r="J13" s="27">
        <f>'109年04月菜單'!G5</f>
        <v>0</v>
      </c>
      <c r="K13" s="27"/>
      <c r="L13" s="27"/>
      <c r="M13" s="27">
        <f>'109年04月菜單'!G6</f>
        <v>0</v>
      </c>
      <c r="N13" s="27"/>
      <c r="O13" s="27"/>
      <c r="P13" s="27">
        <f>'109年04月菜單'!G7</f>
        <v>0</v>
      </c>
      <c r="Q13" s="27"/>
      <c r="R13" s="27"/>
      <c r="S13" s="27">
        <f>'109年04月菜單'!G8</f>
        <v>0</v>
      </c>
      <c r="T13" s="27"/>
      <c r="U13" s="27"/>
      <c r="V13" s="252"/>
      <c r="W13" s="260" t="s">
        <v>25</v>
      </c>
      <c r="X13" s="261"/>
      <c r="Y13" s="101" t="s">
        <v>26</v>
      </c>
      <c r="Z13" s="82"/>
      <c r="AA13" s="16"/>
      <c r="AB13" s="83"/>
      <c r="AC13" s="84"/>
      <c r="AD13" s="84"/>
      <c r="AE13" s="84"/>
      <c r="AF13" s="84"/>
      <c r="AG13" s="116"/>
    </row>
    <row r="14" spans="2:33" ht="27.75" customHeight="1">
      <c r="B14" s="132" t="s">
        <v>28</v>
      </c>
      <c r="C14" s="259"/>
      <c r="D14" s="30"/>
      <c r="E14" s="31"/>
      <c r="F14" s="30"/>
      <c r="G14" s="30"/>
      <c r="H14" s="31"/>
      <c r="I14" s="30"/>
      <c r="J14" s="30"/>
      <c r="K14" s="31"/>
      <c r="L14" s="30"/>
      <c r="M14" s="30"/>
      <c r="N14" s="31"/>
      <c r="O14" s="30"/>
      <c r="P14" s="30"/>
      <c r="Q14" s="31"/>
      <c r="R14" s="30"/>
      <c r="S14" s="30"/>
      <c r="T14" s="31"/>
      <c r="U14" s="30"/>
      <c r="V14" s="253"/>
      <c r="W14" s="62">
        <f>AF19</f>
        <v>0</v>
      </c>
      <c r="X14" s="63" t="s">
        <v>8</v>
      </c>
      <c r="Y14" s="102" t="s">
        <v>29</v>
      </c>
      <c r="Z14" s="86"/>
      <c r="AA14" s="75"/>
      <c r="AB14" s="87"/>
      <c r="AC14" s="88"/>
      <c r="AD14" s="88"/>
      <c r="AE14" s="88"/>
      <c r="AF14" s="88"/>
      <c r="AG14" s="117"/>
    </row>
    <row r="15" spans="2:33" ht="27.75" customHeight="1">
      <c r="B15" s="132"/>
      <c r="C15" s="259"/>
      <c r="D15" s="30"/>
      <c r="E15" s="31"/>
      <c r="F15" s="30"/>
      <c r="G15" s="30"/>
      <c r="H15" s="209"/>
      <c r="I15" s="30"/>
      <c r="J15" s="30"/>
      <c r="K15" s="31"/>
      <c r="L15" s="30"/>
      <c r="M15" s="30"/>
      <c r="N15" s="31"/>
      <c r="O15" s="30"/>
      <c r="P15" s="30"/>
      <c r="Q15" s="31"/>
      <c r="R15" s="30"/>
      <c r="S15" s="30"/>
      <c r="T15" s="31"/>
      <c r="U15" s="30"/>
      <c r="V15" s="253"/>
      <c r="W15" s="262" t="s">
        <v>31</v>
      </c>
      <c r="X15" s="263"/>
      <c r="Y15" s="103" t="s">
        <v>32</v>
      </c>
      <c r="Z15" s="86"/>
      <c r="AA15" s="16"/>
      <c r="AB15" s="87"/>
      <c r="AC15" s="88"/>
      <c r="AD15" s="88"/>
      <c r="AE15" s="88"/>
      <c r="AF15" s="88"/>
      <c r="AG15" s="117"/>
    </row>
    <row r="16" spans="2:33" ht="27.75" customHeight="1">
      <c r="B16" s="132" t="s">
        <v>34</v>
      </c>
      <c r="C16" s="259"/>
      <c r="D16" s="30"/>
      <c r="E16" s="31"/>
      <c r="F16" s="30"/>
      <c r="G16" s="30"/>
      <c r="H16" s="31"/>
      <c r="I16" s="30"/>
      <c r="J16" s="30"/>
      <c r="K16" s="31"/>
      <c r="L16" s="30"/>
      <c r="M16" s="30"/>
      <c r="N16" s="31"/>
      <c r="O16" s="30"/>
      <c r="P16" s="30"/>
      <c r="Q16" s="31"/>
      <c r="R16" s="30"/>
      <c r="S16" s="30"/>
      <c r="T16" s="31"/>
      <c r="U16" s="30"/>
      <c r="V16" s="253"/>
      <c r="W16" s="62">
        <f>AE19</f>
        <v>0</v>
      </c>
      <c r="X16" s="63" t="s">
        <v>8</v>
      </c>
      <c r="Y16" s="103" t="s">
        <v>35</v>
      </c>
      <c r="Z16" s="86"/>
      <c r="AA16" s="75"/>
      <c r="AB16" s="87"/>
      <c r="AC16" s="88"/>
      <c r="AD16" s="88"/>
      <c r="AE16" s="88"/>
      <c r="AF16" s="88"/>
      <c r="AG16" s="117"/>
    </row>
    <row r="17" spans="2:33" ht="27.75" customHeight="1">
      <c r="B17" s="257" t="s">
        <v>44</v>
      </c>
      <c r="C17" s="259"/>
      <c r="D17" s="30"/>
      <c r="E17" s="31"/>
      <c r="F17" s="30"/>
      <c r="G17" s="30"/>
      <c r="H17" s="31"/>
      <c r="I17" s="30"/>
      <c r="J17" s="30"/>
      <c r="K17" s="31"/>
      <c r="L17" s="30"/>
      <c r="M17" s="30"/>
      <c r="N17" s="31"/>
      <c r="O17" s="30"/>
      <c r="P17" s="30"/>
      <c r="Q17" s="31"/>
      <c r="R17" s="30"/>
      <c r="S17" s="30"/>
      <c r="T17" s="31"/>
      <c r="U17" s="30"/>
      <c r="V17" s="253"/>
      <c r="W17" s="262" t="s">
        <v>37</v>
      </c>
      <c r="X17" s="263"/>
      <c r="Y17" s="103" t="s">
        <v>38</v>
      </c>
      <c r="Z17" s="90"/>
      <c r="AA17" s="16"/>
      <c r="AB17" s="87"/>
      <c r="AC17" s="88"/>
      <c r="AD17" s="88"/>
      <c r="AE17" s="88"/>
      <c r="AF17" s="88"/>
      <c r="AG17" s="117"/>
    </row>
    <row r="18" spans="2:33" ht="27.75" customHeight="1">
      <c r="B18" s="257"/>
      <c r="C18" s="259"/>
      <c r="D18" s="30"/>
      <c r="E18" s="31"/>
      <c r="F18" s="30"/>
      <c r="G18" s="30"/>
      <c r="H18" s="31"/>
      <c r="I18" s="30"/>
      <c r="J18" s="30"/>
      <c r="K18" s="31"/>
      <c r="L18" s="30"/>
      <c r="M18" s="30"/>
      <c r="N18" s="31"/>
      <c r="O18" s="30"/>
      <c r="P18" s="30"/>
      <c r="Q18" s="31"/>
      <c r="R18" s="30"/>
      <c r="S18" s="30"/>
      <c r="T18" s="31"/>
      <c r="U18" s="30"/>
      <c r="V18" s="253"/>
      <c r="W18" s="62">
        <f>AD19</f>
        <v>0</v>
      </c>
      <c r="X18" s="63" t="s">
        <v>8</v>
      </c>
      <c r="Y18" s="104" t="s">
        <v>39</v>
      </c>
      <c r="Z18" s="92"/>
      <c r="AA18" s="75"/>
      <c r="AB18" s="87"/>
      <c r="AC18" s="88"/>
      <c r="AD18" s="88"/>
      <c r="AE18" s="88"/>
      <c r="AF18" s="88"/>
      <c r="AG18" s="117"/>
    </row>
    <row r="19" spans="2:33" ht="27.75" customHeight="1">
      <c r="B19" s="33" t="s">
        <v>41</v>
      </c>
      <c r="C19" s="133"/>
      <c r="D19" s="30"/>
      <c r="E19" s="35"/>
      <c r="F19" s="30"/>
      <c r="G19" s="30"/>
      <c r="H19" s="35"/>
      <c r="I19" s="30"/>
      <c r="J19" s="30"/>
      <c r="K19" s="31"/>
      <c r="L19" s="30"/>
      <c r="M19" s="30"/>
      <c r="N19" s="35"/>
      <c r="O19" s="30"/>
      <c r="P19" s="30"/>
      <c r="Q19" s="35"/>
      <c r="R19" s="30"/>
      <c r="S19" s="30"/>
      <c r="T19" s="35"/>
      <c r="U19" s="30"/>
      <c r="V19" s="253"/>
      <c r="W19" s="262" t="s">
        <v>42</v>
      </c>
      <c r="X19" s="263"/>
      <c r="Y19" s="105"/>
      <c r="Z19" s="90"/>
      <c r="AA19" s="16"/>
      <c r="AB19" s="94" t="s">
        <v>43</v>
      </c>
      <c r="AC19" s="95"/>
      <c r="AD19" s="96">
        <f>SUM(AD12+AD13+AD14+AD15+AD16)</f>
        <v>0</v>
      </c>
      <c r="AE19" s="96">
        <f>SUM(AE13+AE14+AE18)</f>
        <v>0</v>
      </c>
      <c r="AF19" s="96">
        <f>SUM(AF13:AF18)</f>
        <v>0</v>
      </c>
      <c r="AG19" s="118">
        <f>SUM(AG13+AG14+AG15+AG16+AG17+AG18)</f>
        <v>0</v>
      </c>
    </row>
    <row r="20" spans="2:33" ht="27.75" customHeight="1">
      <c r="B20" s="134"/>
      <c r="C20" s="135"/>
      <c r="D20" s="38"/>
      <c r="E20" s="39"/>
      <c r="F20" s="40"/>
      <c r="G20" s="40"/>
      <c r="H20" s="39"/>
      <c r="I20" s="40"/>
      <c r="J20" s="40"/>
      <c r="K20" s="39"/>
      <c r="L20" s="40"/>
      <c r="M20" s="40"/>
      <c r="N20" s="39"/>
      <c r="O20" s="40"/>
      <c r="P20" s="40"/>
      <c r="Q20" s="39"/>
      <c r="R20" s="40"/>
      <c r="S20" s="40"/>
      <c r="T20" s="39"/>
      <c r="U20" s="40"/>
      <c r="V20" s="254"/>
      <c r="W20" s="64">
        <f>AG19</f>
        <v>0</v>
      </c>
      <c r="X20" s="65" t="s">
        <v>6</v>
      </c>
      <c r="Y20" s="106"/>
      <c r="Z20" s="92"/>
      <c r="AA20" s="75"/>
      <c r="AB20" s="99"/>
      <c r="AC20" s="99"/>
      <c r="AD20" s="99"/>
      <c r="AE20" s="99"/>
      <c r="AF20" s="99"/>
      <c r="AG20" s="99"/>
    </row>
    <row r="21" spans="2:33" s="115" customFormat="1" ht="27.75" customHeight="1">
      <c r="B21" s="25">
        <v>4</v>
      </c>
      <c r="C21" s="259"/>
      <c r="D21" s="27" t="str">
        <f>'109年04月菜單'!M3</f>
        <v>招牌雞肉飯</v>
      </c>
      <c r="E21" s="27" t="s">
        <v>169</v>
      </c>
      <c r="F21" s="27"/>
      <c r="G21" s="27" t="str">
        <f>'109年04月菜單'!M4</f>
        <v>香酥豬排 &lt;炸&gt;</v>
      </c>
      <c r="H21" s="182" t="s">
        <v>313</v>
      </c>
      <c r="I21" s="27"/>
      <c r="J21" s="27" t="str">
        <f>'109年04月菜單'!M5</f>
        <v>蒜香饅頭</v>
      </c>
      <c r="K21" s="27" t="s">
        <v>54</v>
      </c>
      <c r="L21" s="27"/>
      <c r="M21" s="27" t="str">
        <f>'109年04月菜單'!M6</f>
        <v>韭菜黑輪 &lt;加&gt;</v>
      </c>
      <c r="N21" s="27" t="s">
        <v>55</v>
      </c>
      <c r="O21" s="27"/>
      <c r="P21" s="27" t="str">
        <f>'109年04月菜單'!M7</f>
        <v>深色蔬菜</v>
      </c>
      <c r="Q21" s="27" t="s">
        <v>49</v>
      </c>
      <c r="R21" s="27"/>
      <c r="S21" s="27" t="str">
        <f>'109年04月菜單'!M8</f>
        <v>黃瓜湯</v>
      </c>
      <c r="T21" s="27" t="s">
        <v>55</v>
      </c>
      <c r="U21" s="27"/>
      <c r="V21" s="252"/>
      <c r="W21" s="260" t="s">
        <v>25</v>
      </c>
      <c r="X21" s="261"/>
      <c r="Y21" s="101" t="s">
        <v>26</v>
      </c>
      <c r="Z21" s="82">
        <v>6</v>
      </c>
      <c r="AA21" s="16"/>
      <c r="AB21" s="83" t="s">
        <v>27</v>
      </c>
      <c r="AC21" s="84">
        <f>Z26</f>
        <v>0</v>
      </c>
      <c r="AD21" s="84">
        <f>SUM(AC21*8)</f>
        <v>0</v>
      </c>
      <c r="AE21" s="84"/>
      <c r="AF21" s="84">
        <f>SUM(AC21*12)</f>
        <v>0</v>
      </c>
      <c r="AG21" s="116">
        <f>SUM(AC21*80)</f>
        <v>0</v>
      </c>
    </row>
    <row r="22" spans="2:33" s="119" customFormat="1" ht="27.75" customHeight="1">
      <c r="B22" s="136" t="s">
        <v>28</v>
      </c>
      <c r="C22" s="259"/>
      <c r="D22" s="30" t="s">
        <v>76</v>
      </c>
      <c r="E22" s="31"/>
      <c r="F22" s="30">
        <v>100</v>
      </c>
      <c r="G22" s="30" t="s">
        <v>314</v>
      </c>
      <c r="H22" s="31"/>
      <c r="I22" s="30">
        <v>45</v>
      </c>
      <c r="J22" s="30" t="s">
        <v>315</v>
      </c>
      <c r="K22" s="211" t="s">
        <v>65</v>
      </c>
      <c r="L22" s="30">
        <v>30</v>
      </c>
      <c r="M22" s="30" t="s">
        <v>173</v>
      </c>
      <c r="N22" s="210" t="s">
        <v>69</v>
      </c>
      <c r="O22" s="30">
        <v>35</v>
      </c>
      <c r="P22" s="30" t="s">
        <v>79</v>
      </c>
      <c r="Q22" s="31"/>
      <c r="R22" s="30">
        <v>100</v>
      </c>
      <c r="S22" s="30" t="s">
        <v>80</v>
      </c>
      <c r="T22" s="32"/>
      <c r="U22" s="30">
        <v>40</v>
      </c>
      <c r="V22" s="253"/>
      <c r="W22" s="62">
        <f>AF27</f>
        <v>99.5</v>
      </c>
      <c r="X22" s="63" t="s">
        <v>8</v>
      </c>
      <c r="Y22" s="102" t="s">
        <v>29</v>
      </c>
      <c r="Z22" s="86">
        <v>2.5</v>
      </c>
      <c r="AA22" s="107"/>
      <c r="AB22" s="87" t="s">
        <v>30</v>
      </c>
      <c r="AC22" s="88">
        <f>Z22</f>
        <v>2.5</v>
      </c>
      <c r="AD22" s="88">
        <f>SUM(AC22*7)</f>
        <v>17.5</v>
      </c>
      <c r="AE22" s="88">
        <f>SUM(AC22*5)</f>
        <v>12.5</v>
      </c>
      <c r="AF22" s="88"/>
      <c r="AG22" s="117">
        <f>SUM(AC22*73)</f>
        <v>182.5</v>
      </c>
    </row>
    <row r="23" spans="2:33" s="119" customFormat="1" ht="27.75" customHeight="1">
      <c r="B23" s="136">
        <v>1</v>
      </c>
      <c r="C23" s="259"/>
      <c r="D23" s="30" t="s">
        <v>170</v>
      </c>
      <c r="E23" s="31"/>
      <c r="F23" s="30">
        <v>10</v>
      </c>
      <c r="G23" s="30"/>
      <c r="H23" s="31"/>
      <c r="I23" s="30"/>
      <c r="J23" s="30"/>
      <c r="K23" s="210"/>
      <c r="L23" s="30"/>
      <c r="M23" s="30" t="s">
        <v>175</v>
      </c>
      <c r="N23" s="31"/>
      <c r="O23" s="30">
        <v>10</v>
      </c>
      <c r="P23" s="30"/>
      <c r="Q23" s="31"/>
      <c r="R23" s="30"/>
      <c r="S23" s="30"/>
      <c r="T23" s="31"/>
      <c r="U23" s="30"/>
      <c r="V23" s="253"/>
      <c r="W23" s="262" t="s">
        <v>31</v>
      </c>
      <c r="X23" s="263"/>
      <c r="Y23" s="103" t="s">
        <v>32</v>
      </c>
      <c r="Z23" s="86">
        <v>1.9</v>
      </c>
      <c r="AA23" s="108"/>
      <c r="AB23" s="87" t="s">
        <v>33</v>
      </c>
      <c r="AC23" s="88">
        <f>Z21</f>
        <v>6</v>
      </c>
      <c r="AD23" s="88">
        <f>SUM(AC23*2)</f>
        <v>12</v>
      </c>
      <c r="AE23" s="88"/>
      <c r="AF23" s="88">
        <f>SUM(AC23*15)</f>
        <v>90</v>
      </c>
      <c r="AG23" s="117">
        <f>SUM(AC23*68)</f>
        <v>408</v>
      </c>
    </row>
    <row r="24" spans="2:33" s="119" customFormat="1" ht="27.75" customHeight="1">
      <c r="B24" s="136" t="s">
        <v>34</v>
      </c>
      <c r="C24" s="259"/>
      <c r="D24" s="30" t="s">
        <v>171</v>
      </c>
      <c r="E24" s="31"/>
      <c r="F24" s="30">
        <v>7</v>
      </c>
      <c r="G24" s="30"/>
      <c r="H24" s="31"/>
      <c r="I24" s="30"/>
      <c r="J24" s="30"/>
      <c r="K24" s="31"/>
      <c r="L24" s="30"/>
      <c r="M24" s="30" t="s">
        <v>174</v>
      </c>
      <c r="N24" s="61"/>
      <c r="O24" s="30">
        <v>20</v>
      </c>
      <c r="P24" s="30"/>
      <c r="Q24" s="31"/>
      <c r="R24" s="30"/>
      <c r="S24" s="30"/>
      <c r="T24" s="31"/>
      <c r="U24" s="30"/>
      <c r="V24" s="253"/>
      <c r="W24" s="62">
        <f>AE27</f>
        <v>25.5</v>
      </c>
      <c r="X24" s="63" t="s">
        <v>8</v>
      </c>
      <c r="Y24" s="103" t="s">
        <v>35</v>
      </c>
      <c r="Z24" s="86">
        <v>2.6</v>
      </c>
      <c r="AA24" s="107"/>
      <c r="AB24" s="87" t="s">
        <v>32</v>
      </c>
      <c r="AC24" s="88">
        <f>Z23</f>
        <v>1.9</v>
      </c>
      <c r="AD24" s="88">
        <f>SUM(AC24*1)</f>
        <v>1.9</v>
      </c>
      <c r="AE24" s="88"/>
      <c r="AF24" s="88">
        <f>SUM(AC24*5)</f>
        <v>9.5</v>
      </c>
      <c r="AG24" s="117">
        <f>SUM(AC24*24)</f>
        <v>45.599999999999994</v>
      </c>
    </row>
    <row r="25" spans="2:33" s="119" customFormat="1" ht="27.75" customHeight="1">
      <c r="B25" s="258" t="s">
        <v>46</v>
      </c>
      <c r="C25" s="259"/>
      <c r="D25" s="30" t="s">
        <v>172</v>
      </c>
      <c r="E25" s="31"/>
      <c r="F25" s="30">
        <v>12</v>
      </c>
      <c r="G25" s="30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0"/>
      <c r="S25" s="30"/>
      <c r="T25" s="31"/>
      <c r="U25" s="30"/>
      <c r="V25" s="253"/>
      <c r="W25" s="262" t="s">
        <v>37</v>
      </c>
      <c r="X25" s="263"/>
      <c r="Y25" s="103" t="s">
        <v>38</v>
      </c>
      <c r="Z25" s="90">
        <v>0</v>
      </c>
      <c r="AA25" s="108"/>
      <c r="AB25" s="87" t="s">
        <v>38</v>
      </c>
      <c r="AC25" s="88">
        <f>Z25</f>
        <v>0</v>
      </c>
      <c r="AD25" s="88"/>
      <c r="AE25" s="88"/>
      <c r="AF25" s="88">
        <f>SUM(AC25*15)</f>
        <v>0</v>
      </c>
      <c r="AG25" s="117">
        <f>SUM(AC25*60)</f>
        <v>0</v>
      </c>
    </row>
    <row r="26" spans="2:33" s="119" customFormat="1" ht="27.75" customHeight="1">
      <c r="B26" s="258"/>
      <c r="C26" s="259"/>
      <c r="D26" s="30"/>
      <c r="E26" s="31"/>
      <c r="F26" s="30"/>
      <c r="G26" s="30"/>
      <c r="H26" s="31"/>
      <c r="I26" s="30"/>
      <c r="J26" s="30"/>
      <c r="K26" s="31"/>
      <c r="L26" s="30"/>
      <c r="M26" s="30"/>
      <c r="N26" s="31"/>
      <c r="O26" s="30"/>
      <c r="P26" s="30"/>
      <c r="Q26" s="31"/>
      <c r="R26" s="30"/>
      <c r="S26" s="30"/>
      <c r="T26" s="31"/>
      <c r="U26" s="30"/>
      <c r="V26" s="253"/>
      <c r="W26" s="62">
        <f>AD27</f>
        <v>31.4</v>
      </c>
      <c r="X26" s="63" t="s">
        <v>8</v>
      </c>
      <c r="Y26" s="104" t="s">
        <v>39</v>
      </c>
      <c r="Z26" s="92">
        <v>0</v>
      </c>
      <c r="AA26" s="107"/>
      <c r="AB26" s="87" t="s">
        <v>40</v>
      </c>
      <c r="AC26" s="88">
        <f>Z24</f>
        <v>2.6</v>
      </c>
      <c r="AD26" s="88"/>
      <c r="AE26" s="88">
        <f>SUM(AC26*5)</f>
        <v>13</v>
      </c>
      <c r="AF26" s="88"/>
      <c r="AG26" s="117">
        <f>SUM(AC26*45)</f>
        <v>117</v>
      </c>
    </row>
    <row r="27" spans="2:33" s="119" customFormat="1" ht="27.75" customHeight="1">
      <c r="B27" s="33" t="s">
        <v>41</v>
      </c>
      <c r="C27" s="137"/>
      <c r="D27" s="30"/>
      <c r="E27" s="35"/>
      <c r="F27" s="30"/>
      <c r="G27" s="30"/>
      <c r="H27" s="35"/>
      <c r="I27" s="30"/>
      <c r="J27" s="30"/>
      <c r="K27" s="31"/>
      <c r="L27" s="30"/>
      <c r="M27" s="30"/>
      <c r="N27" s="35"/>
      <c r="O27" s="30"/>
      <c r="P27" s="30"/>
      <c r="Q27" s="35"/>
      <c r="R27" s="30"/>
      <c r="S27" s="30"/>
      <c r="T27" s="35"/>
      <c r="U27" s="30"/>
      <c r="V27" s="253"/>
      <c r="W27" s="262" t="s">
        <v>42</v>
      </c>
      <c r="X27" s="263"/>
      <c r="Y27" s="105"/>
      <c r="Z27" s="90"/>
      <c r="AA27" s="108"/>
      <c r="AB27" s="94" t="s">
        <v>43</v>
      </c>
      <c r="AC27" s="95"/>
      <c r="AD27" s="96">
        <f>SUM(AD20+AD21+AD22+AD23+AD24)</f>
        <v>31.4</v>
      </c>
      <c r="AE27" s="96">
        <f>SUM(AE21+AE22+AE26)</f>
        <v>25.5</v>
      </c>
      <c r="AF27" s="96">
        <f>SUM(AF21:AF26)</f>
        <v>99.5</v>
      </c>
      <c r="AG27" s="118">
        <f>SUM(AG21+AG22+AG23+AG24+AG25+AG26)</f>
        <v>753.1</v>
      </c>
    </row>
    <row r="28" spans="2:33" s="119" customFormat="1" ht="27.75" customHeight="1">
      <c r="B28" s="138"/>
      <c r="C28" s="139"/>
      <c r="D28" s="38"/>
      <c r="E28" s="39"/>
      <c r="F28" s="40"/>
      <c r="G28" s="40"/>
      <c r="H28" s="39"/>
      <c r="I28" s="40"/>
      <c r="J28" s="40"/>
      <c r="K28" s="39"/>
      <c r="L28" s="40"/>
      <c r="M28" s="40"/>
      <c r="N28" s="39"/>
      <c r="O28" s="40"/>
      <c r="P28" s="40"/>
      <c r="Q28" s="39"/>
      <c r="R28" s="40"/>
      <c r="S28" s="40"/>
      <c r="T28" s="39"/>
      <c r="U28" s="40"/>
      <c r="V28" s="254"/>
      <c r="W28" s="64">
        <f>AG27</f>
        <v>753.1</v>
      </c>
      <c r="X28" s="65" t="s">
        <v>6</v>
      </c>
      <c r="Y28" s="109"/>
      <c r="Z28" s="90"/>
      <c r="AA28" s="107"/>
      <c r="AB28" s="99"/>
      <c r="AC28" s="99"/>
      <c r="AD28" s="99"/>
      <c r="AE28" s="99"/>
      <c r="AF28" s="99"/>
      <c r="AG28" s="99"/>
    </row>
    <row r="29" spans="2:33" s="115" customFormat="1" ht="27.75" customHeight="1">
      <c r="B29" s="25"/>
      <c r="C29" s="259"/>
      <c r="D29" s="27">
        <f>'109年04月菜單'!S3</f>
        <v>0</v>
      </c>
      <c r="E29" s="27"/>
      <c r="F29" s="27"/>
      <c r="G29" s="27">
        <f>'109年04月菜單'!S4</f>
        <v>0</v>
      </c>
      <c r="H29" s="27"/>
      <c r="I29" s="27"/>
      <c r="J29" s="27" t="str">
        <f>'109年04月菜單'!S5</f>
        <v>放假</v>
      </c>
      <c r="K29" s="182"/>
      <c r="L29" s="27"/>
      <c r="M29" s="27">
        <f>'109年04月菜單'!S6</f>
        <v>0</v>
      </c>
      <c r="N29" s="27"/>
      <c r="O29" s="27"/>
      <c r="P29" s="27">
        <f>'109年04月菜單'!S7</f>
        <v>0</v>
      </c>
      <c r="Q29" s="27"/>
      <c r="R29" s="27"/>
      <c r="S29" s="27">
        <f>'109年04月菜單'!S8</f>
        <v>0</v>
      </c>
      <c r="T29" s="27"/>
      <c r="U29" s="27"/>
      <c r="V29" s="252"/>
      <c r="W29" s="260" t="s">
        <v>25</v>
      </c>
      <c r="X29" s="261"/>
      <c r="Y29" s="101" t="s">
        <v>26</v>
      </c>
      <c r="Z29" s="82"/>
      <c r="AA29" s="16"/>
      <c r="AB29" s="83"/>
      <c r="AC29" s="84"/>
      <c r="AD29" s="84"/>
      <c r="AE29" s="84"/>
      <c r="AF29" s="84"/>
      <c r="AG29" s="116"/>
    </row>
    <row r="30" spans="2:33" ht="27.75" customHeight="1">
      <c r="B30" s="132" t="s">
        <v>28</v>
      </c>
      <c r="C30" s="259"/>
      <c r="D30" s="30"/>
      <c r="E30" s="31"/>
      <c r="F30" s="30"/>
      <c r="G30" s="30"/>
      <c r="H30" s="31"/>
      <c r="I30" s="30"/>
      <c r="J30" s="30"/>
      <c r="K30" s="210"/>
      <c r="L30" s="30"/>
      <c r="M30" s="30"/>
      <c r="N30" s="31"/>
      <c r="O30" s="30"/>
      <c r="P30" s="30"/>
      <c r="Q30" s="31"/>
      <c r="R30" s="30"/>
      <c r="S30" s="30"/>
      <c r="T30" s="61"/>
      <c r="U30" s="30"/>
      <c r="V30" s="253"/>
      <c r="W30" s="62">
        <f>AF35</f>
        <v>0</v>
      </c>
      <c r="X30" s="63" t="s">
        <v>8</v>
      </c>
      <c r="Y30" s="102" t="s">
        <v>29</v>
      </c>
      <c r="Z30" s="86"/>
      <c r="AA30" s="75"/>
      <c r="AB30" s="87"/>
      <c r="AC30" s="88"/>
      <c r="AD30" s="88"/>
      <c r="AE30" s="88"/>
      <c r="AF30" s="88"/>
      <c r="AG30" s="117"/>
    </row>
    <row r="31" spans="2:33" ht="27.75" customHeight="1">
      <c r="B31" s="132"/>
      <c r="C31" s="259"/>
      <c r="D31" s="30"/>
      <c r="E31" s="31"/>
      <c r="F31" s="30"/>
      <c r="G31" s="30"/>
      <c r="H31" s="31"/>
      <c r="I31" s="30"/>
      <c r="J31" s="30"/>
      <c r="K31" s="32"/>
      <c r="L31" s="30"/>
      <c r="M31" s="30"/>
      <c r="N31" s="61"/>
      <c r="O31" s="30"/>
      <c r="P31" s="30"/>
      <c r="Q31" s="31"/>
      <c r="R31" s="30"/>
      <c r="S31" s="30"/>
      <c r="T31" s="209"/>
      <c r="U31" s="30"/>
      <c r="V31" s="253"/>
      <c r="W31" s="262" t="s">
        <v>31</v>
      </c>
      <c r="X31" s="263"/>
      <c r="Y31" s="103" t="s">
        <v>32</v>
      </c>
      <c r="Z31" s="86"/>
      <c r="AA31" s="16"/>
      <c r="AB31" s="87"/>
      <c r="AC31" s="88"/>
      <c r="AD31" s="88"/>
      <c r="AE31" s="88"/>
      <c r="AF31" s="88"/>
      <c r="AG31" s="117"/>
    </row>
    <row r="32" spans="2:33" ht="27.75" customHeight="1">
      <c r="B32" s="132" t="s">
        <v>34</v>
      </c>
      <c r="C32" s="259"/>
      <c r="D32" s="30"/>
      <c r="E32" s="31"/>
      <c r="F32" s="30"/>
      <c r="G32" s="30"/>
      <c r="H32" s="31"/>
      <c r="I32" s="30"/>
      <c r="J32" s="30"/>
      <c r="K32" s="31"/>
      <c r="L32" s="30"/>
      <c r="M32" s="30"/>
      <c r="N32" s="31"/>
      <c r="O32" s="30"/>
      <c r="P32" s="30"/>
      <c r="Q32" s="31"/>
      <c r="R32" s="30"/>
      <c r="S32" s="30"/>
      <c r="T32" s="31"/>
      <c r="U32" s="30"/>
      <c r="V32" s="253"/>
      <c r="W32" s="62">
        <f>AE35</f>
        <v>0</v>
      </c>
      <c r="X32" s="63" t="s">
        <v>8</v>
      </c>
      <c r="Y32" s="103" t="s">
        <v>35</v>
      </c>
      <c r="Z32" s="86"/>
      <c r="AA32" s="75"/>
      <c r="AB32" s="87"/>
      <c r="AC32" s="88"/>
      <c r="AD32" s="88"/>
      <c r="AE32" s="88"/>
      <c r="AF32" s="88"/>
      <c r="AG32" s="117"/>
    </row>
    <row r="33" spans="2:33" ht="27.75" customHeight="1">
      <c r="B33" s="257" t="s">
        <v>48</v>
      </c>
      <c r="C33" s="259"/>
      <c r="D33" s="30"/>
      <c r="E33" s="31"/>
      <c r="F33" s="30"/>
      <c r="G33" s="30"/>
      <c r="H33" s="31"/>
      <c r="I33" s="30"/>
      <c r="J33" s="30"/>
      <c r="K33" s="31"/>
      <c r="L33" s="30"/>
      <c r="M33" s="30"/>
      <c r="N33" s="31"/>
      <c r="O33" s="30"/>
      <c r="P33" s="30"/>
      <c r="Q33" s="31"/>
      <c r="R33" s="30"/>
      <c r="S33" s="30"/>
      <c r="T33" s="31"/>
      <c r="U33" s="30"/>
      <c r="V33" s="253"/>
      <c r="W33" s="267" t="s">
        <v>37</v>
      </c>
      <c r="X33" s="268"/>
      <c r="Y33" s="103" t="s">
        <v>38</v>
      </c>
      <c r="Z33" s="90"/>
      <c r="AA33" s="16"/>
      <c r="AB33" s="87"/>
      <c r="AC33" s="88"/>
      <c r="AD33" s="88"/>
      <c r="AE33" s="88"/>
      <c r="AF33" s="88"/>
      <c r="AG33" s="117"/>
    </row>
    <row r="34" spans="2:33" ht="27.75" customHeight="1">
      <c r="B34" s="257"/>
      <c r="C34" s="259"/>
      <c r="D34" s="30"/>
      <c r="E34" s="31"/>
      <c r="F34" s="30"/>
      <c r="G34" s="30"/>
      <c r="H34" s="31"/>
      <c r="I34" s="30"/>
      <c r="J34" s="30"/>
      <c r="K34" s="31"/>
      <c r="L34" s="30"/>
      <c r="M34" s="30"/>
      <c r="N34" s="31"/>
      <c r="O34" s="30"/>
      <c r="P34" s="30"/>
      <c r="Q34" s="31"/>
      <c r="R34" s="30"/>
      <c r="S34" s="30"/>
      <c r="T34" s="31"/>
      <c r="U34" s="30"/>
      <c r="V34" s="253"/>
      <c r="W34" s="62">
        <f>AD35</f>
        <v>0</v>
      </c>
      <c r="X34" s="63" t="s">
        <v>8</v>
      </c>
      <c r="Y34" s="104" t="s">
        <v>39</v>
      </c>
      <c r="Z34" s="92"/>
      <c r="AA34" s="75"/>
      <c r="AB34" s="87"/>
      <c r="AC34" s="88"/>
      <c r="AD34" s="88"/>
      <c r="AE34" s="88"/>
      <c r="AF34" s="88"/>
      <c r="AG34" s="117"/>
    </row>
    <row r="35" spans="2:33" ht="27.75" customHeight="1">
      <c r="B35" s="33" t="s">
        <v>41</v>
      </c>
      <c r="C35" s="133"/>
      <c r="D35" s="30"/>
      <c r="E35" s="35"/>
      <c r="F35" s="30"/>
      <c r="G35" s="30"/>
      <c r="H35" s="35"/>
      <c r="I35" s="30"/>
      <c r="J35" s="30"/>
      <c r="K35" s="31"/>
      <c r="L35" s="30"/>
      <c r="M35" s="30"/>
      <c r="N35" s="35"/>
      <c r="O35" s="30"/>
      <c r="P35" s="30"/>
      <c r="Q35" s="35"/>
      <c r="R35" s="30"/>
      <c r="S35" s="30"/>
      <c r="T35" s="35"/>
      <c r="U35" s="30"/>
      <c r="V35" s="253"/>
      <c r="W35" s="262" t="s">
        <v>42</v>
      </c>
      <c r="X35" s="263"/>
      <c r="Y35" s="105"/>
      <c r="Z35" s="110"/>
      <c r="AA35" s="16"/>
      <c r="AB35" s="94"/>
      <c r="AC35" s="95"/>
      <c r="AD35" s="96"/>
      <c r="AE35" s="96"/>
      <c r="AF35" s="96"/>
      <c r="AG35" s="118"/>
    </row>
    <row r="36" spans="2:33" ht="27.75" customHeight="1">
      <c r="B36" s="134"/>
      <c r="C36" s="135"/>
      <c r="D36" s="38"/>
      <c r="E36" s="39"/>
      <c r="F36" s="40"/>
      <c r="G36" s="40"/>
      <c r="H36" s="39"/>
      <c r="I36" s="40"/>
      <c r="J36" s="40"/>
      <c r="K36" s="39"/>
      <c r="L36" s="40"/>
      <c r="M36" s="40"/>
      <c r="N36" s="39"/>
      <c r="O36" s="40"/>
      <c r="P36" s="40"/>
      <c r="Q36" s="39"/>
      <c r="R36" s="40"/>
      <c r="S36" s="40"/>
      <c r="T36" s="39"/>
      <c r="U36" s="40"/>
      <c r="V36" s="254"/>
      <c r="W36" s="64">
        <f>AG35</f>
        <v>0</v>
      </c>
      <c r="X36" s="65" t="s">
        <v>6</v>
      </c>
      <c r="Y36" s="106"/>
      <c r="Z36" s="110"/>
      <c r="AA36" s="75"/>
      <c r="AB36" s="99"/>
      <c r="AC36" s="99"/>
      <c r="AD36" s="99"/>
      <c r="AE36" s="99"/>
      <c r="AF36" s="99"/>
      <c r="AG36" s="99"/>
    </row>
    <row r="37" spans="2:33" s="115" customFormat="1" ht="27.75" customHeight="1">
      <c r="B37" s="25"/>
      <c r="C37" s="259"/>
      <c r="D37" s="27">
        <f>'109年04月菜單'!Y3</f>
        <v>0</v>
      </c>
      <c r="E37" s="27"/>
      <c r="F37" s="27"/>
      <c r="G37" s="27">
        <f>'109年04月菜單'!Y4</f>
        <v>0</v>
      </c>
      <c r="H37" s="182"/>
      <c r="I37" s="27"/>
      <c r="J37" s="27" t="str">
        <f>'109年04月菜單'!Y5</f>
        <v>放假</v>
      </c>
      <c r="K37" s="27"/>
      <c r="L37" s="27"/>
      <c r="M37" s="27">
        <f>'109年04月菜單'!Y6</f>
        <v>0</v>
      </c>
      <c r="N37" s="27"/>
      <c r="O37" s="27"/>
      <c r="P37" s="27">
        <f>'109年04月菜單'!Y7</f>
        <v>0</v>
      </c>
      <c r="Q37" s="27"/>
      <c r="R37" s="27"/>
      <c r="S37" s="27">
        <f>'109年04月菜單'!Y8</f>
        <v>0</v>
      </c>
      <c r="T37" s="27"/>
      <c r="U37" s="27"/>
      <c r="V37" s="252"/>
      <c r="W37" s="260" t="s">
        <v>25</v>
      </c>
      <c r="X37" s="261"/>
      <c r="Y37" s="101" t="s">
        <v>26</v>
      </c>
      <c r="Z37" s="82"/>
      <c r="AA37" s="16"/>
      <c r="AB37" s="83"/>
      <c r="AC37" s="84"/>
      <c r="AD37" s="84"/>
      <c r="AE37" s="84"/>
      <c r="AF37" s="84"/>
      <c r="AG37" s="116"/>
    </row>
    <row r="38" spans="2:33" ht="27.75" customHeight="1">
      <c r="B38" s="132" t="s">
        <v>28</v>
      </c>
      <c r="C38" s="259"/>
      <c r="D38" s="30"/>
      <c r="E38" s="31"/>
      <c r="F38" s="30"/>
      <c r="G38" s="30"/>
      <c r="H38" s="31"/>
      <c r="I38" s="30"/>
      <c r="J38" s="30"/>
      <c r="K38" s="211"/>
      <c r="L38" s="30"/>
      <c r="M38" s="30"/>
      <c r="N38" s="31"/>
      <c r="O38" s="30"/>
      <c r="P38" s="30"/>
      <c r="Q38" s="31"/>
      <c r="R38" s="30"/>
      <c r="S38" s="30"/>
      <c r="T38" s="31"/>
      <c r="U38" s="30"/>
      <c r="V38" s="253"/>
      <c r="W38" s="62">
        <f>AF43</f>
        <v>0</v>
      </c>
      <c r="X38" s="63" t="s">
        <v>8</v>
      </c>
      <c r="Y38" s="102" t="s">
        <v>29</v>
      </c>
      <c r="Z38" s="86"/>
      <c r="AA38" s="75"/>
      <c r="AB38" s="87"/>
      <c r="AC38" s="88"/>
      <c r="AD38" s="88"/>
      <c r="AE38" s="88"/>
      <c r="AF38" s="88"/>
      <c r="AG38" s="117"/>
    </row>
    <row r="39" spans="2:33" ht="27.75" customHeight="1">
      <c r="B39" s="132"/>
      <c r="C39" s="259"/>
      <c r="D39" s="30"/>
      <c r="E39" s="31"/>
      <c r="F39" s="30"/>
      <c r="G39" s="30"/>
      <c r="H39" s="31"/>
      <c r="I39" s="30"/>
      <c r="J39" s="30"/>
      <c r="K39" s="31"/>
      <c r="L39" s="30"/>
      <c r="M39" s="30"/>
      <c r="N39" s="31"/>
      <c r="O39" s="30"/>
      <c r="P39" s="30"/>
      <c r="Q39" s="31"/>
      <c r="R39" s="30"/>
      <c r="S39" s="30"/>
      <c r="T39" s="31"/>
      <c r="U39" s="30"/>
      <c r="V39" s="253"/>
      <c r="W39" s="262" t="s">
        <v>31</v>
      </c>
      <c r="X39" s="263"/>
      <c r="Y39" s="103" t="s">
        <v>32</v>
      </c>
      <c r="Z39" s="86"/>
      <c r="AA39" s="16"/>
      <c r="AB39" s="87"/>
      <c r="AC39" s="88"/>
      <c r="AD39" s="88"/>
      <c r="AE39" s="88"/>
      <c r="AF39" s="88"/>
      <c r="AG39" s="117"/>
    </row>
    <row r="40" spans="2:33" ht="27.75" customHeight="1">
      <c r="B40" s="132" t="s">
        <v>34</v>
      </c>
      <c r="C40" s="259"/>
      <c r="D40" s="30"/>
      <c r="E40" s="31"/>
      <c r="F40" s="30"/>
      <c r="G40" s="30"/>
      <c r="H40" s="31"/>
      <c r="I40" s="30"/>
      <c r="J40" s="30"/>
      <c r="K40" s="31"/>
      <c r="L40" s="30"/>
      <c r="M40" s="30"/>
      <c r="N40" s="61"/>
      <c r="O40" s="30"/>
      <c r="P40" s="30"/>
      <c r="Q40" s="31"/>
      <c r="R40" s="30"/>
      <c r="S40" s="30"/>
      <c r="T40" s="31"/>
      <c r="U40" s="30"/>
      <c r="V40" s="253"/>
      <c r="W40" s="62">
        <f>AE43</f>
        <v>0</v>
      </c>
      <c r="X40" s="63" t="s">
        <v>8</v>
      </c>
      <c r="Y40" s="103" t="s">
        <v>35</v>
      </c>
      <c r="Z40" s="86"/>
      <c r="AA40" s="75"/>
      <c r="AB40" s="87"/>
      <c r="AC40" s="88"/>
      <c r="AD40" s="88"/>
      <c r="AE40" s="88"/>
      <c r="AF40" s="88"/>
      <c r="AG40" s="117"/>
    </row>
    <row r="41" spans="2:33" ht="27.75" customHeight="1">
      <c r="B41" s="257" t="s">
        <v>50</v>
      </c>
      <c r="C41" s="259"/>
      <c r="D41" s="30"/>
      <c r="E41" s="31"/>
      <c r="F41" s="30"/>
      <c r="G41" s="30"/>
      <c r="H41" s="31"/>
      <c r="I41" s="30"/>
      <c r="J41" s="30"/>
      <c r="K41" s="31"/>
      <c r="L41" s="30"/>
      <c r="M41" s="30"/>
      <c r="N41" s="31"/>
      <c r="O41" s="30"/>
      <c r="P41" s="30"/>
      <c r="Q41" s="31"/>
      <c r="R41" s="30"/>
      <c r="S41" s="30"/>
      <c r="T41" s="31"/>
      <c r="U41" s="30"/>
      <c r="V41" s="253"/>
      <c r="W41" s="262" t="s">
        <v>37</v>
      </c>
      <c r="X41" s="263"/>
      <c r="Y41" s="103" t="s">
        <v>38</v>
      </c>
      <c r="Z41" s="90"/>
      <c r="AA41" s="16"/>
      <c r="AB41" s="87"/>
      <c r="AC41" s="88"/>
      <c r="AD41" s="88"/>
      <c r="AE41" s="88"/>
      <c r="AF41" s="88"/>
      <c r="AG41" s="117"/>
    </row>
    <row r="42" spans="2:33" ht="27.75" customHeight="1">
      <c r="B42" s="257"/>
      <c r="C42" s="259"/>
      <c r="D42" s="30"/>
      <c r="E42" s="31"/>
      <c r="F42" s="30"/>
      <c r="G42" s="30"/>
      <c r="H42" s="31"/>
      <c r="I42" s="30"/>
      <c r="J42" s="30"/>
      <c r="K42" s="31"/>
      <c r="L42" s="30"/>
      <c r="M42" s="30"/>
      <c r="N42" s="31"/>
      <c r="O42" s="30"/>
      <c r="P42" s="30"/>
      <c r="Q42" s="31"/>
      <c r="R42" s="30"/>
      <c r="S42" s="30"/>
      <c r="T42" s="31"/>
      <c r="U42" s="30"/>
      <c r="V42" s="253"/>
      <c r="W42" s="62">
        <f>AD43</f>
        <v>0</v>
      </c>
      <c r="X42" s="63" t="s">
        <v>8</v>
      </c>
      <c r="Y42" s="104" t="s">
        <v>39</v>
      </c>
      <c r="Z42" s="92"/>
      <c r="AA42" s="75"/>
      <c r="AB42" s="87"/>
      <c r="AC42" s="88"/>
      <c r="AD42" s="88"/>
      <c r="AE42" s="88"/>
      <c r="AF42" s="88"/>
      <c r="AG42" s="117"/>
    </row>
    <row r="43" spans="2:33" ht="27.75" customHeight="1">
      <c r="B43" s="33" t="s">
        <v>41</v>
      </c>
      <c r="C43" s="133"/>
      <c r="D43" s="30"/>
      <c r="E43" s="35"/>
      <c r="F43" s="30"/>
      <c r="G43" s="30"/>
      <c r="H43" s="35"/>
      <c r="I43" s="30"/>
      <c r="J43" s="30"/>
      <c r="K43" s="31"/>
      <c r="L43" s="30"/>
      <c r="M43" s="30"/>
      <c r="N43" s="35"/>
      <c r="O43" s="30"/>
      <c r="P43" s="30"/>
      <c r="Q43" s="35"/>
      <c r="R43" s="30"/>
      <c r="S43" s="30"/>
      <c r="T43" s="35"/>
      <c r="U43" s="30"/>
      <c r="V43" s="253"/>
      <c r="W43" s="262" t="s">
        <v>42</v>
      </c>
      <c r="X43" s="263"/>
      <c r="Y43" s="105"/>
      <c r="Z43" s="110"/>
      <c r="AA43" s="16"/>
      <c r="AB43" s="94" t="s">
        <v>43</v>
      </c>
      <c r="AC43" s="95"/>
      <c r="AD43" s="96">
        <f>SUM(AD36+AD37+AD38+AD39+AD40)</f>
        <v>0</v>
      </c>
      <c r="AE43" s="96">
        <f>SUM(AE37+AE38+AE42)</f>
        <v>0</v>
      </c>
      <c r="AF43" s="96">
        <f>SUM(AF37:AF42)</f>
        <v>0</v>
      </c>
      <c r="AG43" s="118">
        <f>SUM(AG37+AG38+AG39+AG40+AG41+AG42)</f>
        <v>0</v>
      </c>
    </row>
    <row r="44" spans="2:33" ht="27.75" customHeight="1">
      <c r="B44" s="140"/>
      <c r="C44" s="141"/>
      <c r="D44" s="38"/>
      <c r="E44" s="39"/>
      <c r="F44" s="40"/>
      <c r="G44" s="40"/>
      <c r="H44" s="39"/>
      <c r="I44" s="40"/>
      <c r="J44" s="40"/>
      <c r="K44" s="39"/>
      <c r="L44" s="40"/>
      <c r="M44" s="40"/>
      <c r="N44" s="39"/>
      <c r="O44" s="40"/>
      <c r="P44" s="40"/>
      <c r="Q44" s="39"/>
      <c r="R44" s="40"/>
      <c r="S44" s="40"/>
      <c r="T44" s="39"/>
      <c r="U44" s="40"/>
      <c r="V44" s="255"/>
      <c r="W44" s="66">
        <f>AG43</f>
        <v>0</v>
      </c>
      <c r="X44" s="67" t="s">
        <v>6</v>
      </c>
      <c r="Y44" s="111"/>
      <c r="Z44" s="112"/>
      <c r="AA44" s="75"/>
      <c r="AB44" s="99"/>
      <c r="AC44" s="99"/>
      <c r="AD44" s="99"/>
      <c r="AE44" s="99"/>
      <c r="AF44" s="99"/>
      <c r="AG44" s="99"/>
    </row>
    <row r="45" spans="3:33" ht="21.75" customHeight="1">
      <c r="C45" s="16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113"/>
      <c r="AE45" s="16"/>
      <c r="AF45" s="16"/>
      <c r="AG45" s="16"/>
    </row>
    <row r="46" spans="2:30" ht="18.75">
      <c r="B46" s="142"/>
      <c r="D46" s="265"/>
      <c r="E46" s="265"/>
      <c r="F46" s="266"/>
      <c r="G46" s="266"/>
      <c r="H46" s="53"/>
      <c r="I46" s="16"/>
      <c r="J46" s="16"/>
      <c r="K46" s="53"/>
      <c r="L46" s="16"/>
      <c r="N46" s="53"/>
      <c r="O46" s="16"/>
      <c r="Q46" s="53"/>
      <c r="R46" s="16"/>
      <c r="T46" s="53"/>
      <c r="U46" s="16"/>
      <c r="V46" s="146"/>
      <c r="Z46" s="114"/>
      <c r="AB46" s="15"/>
      <c r="AC46" s="15"/>
      <c r="AD46" s="15"/>
    </row>
    <row r="47" ht="18.75">
      <c r="Z47" s="114"/>
    </row>
    <row r="48" ht="18.75">
      <c r="Z48" s="114"/>
    </row>
    <row r="49" ht="18.75">
      <c r="Z49" s="114"/>
    </row>
    <row r="50" ht="18.75">
      <c r="Z50" s="114"/>
    </row>
    <row r="51" ht="18.75">
      <c r="Z51" s="114"/>
    </row>
    <row r="52" ht="18.75">
      <c r="Z52" s="114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16" right="0.17" top="0.18" bottom="0.17" header="0.5" footer="0.2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60" zoomScaleNormal="70" zoomScalePageLayoutView="0" workbookViewId="0" topLeftCell="A25">
      <selection activeCell="J41" sqref="J41"/>
    </sheetView>
  </sheetViews>
  <sheetFormatPr defaultColWidth="9.00390625" defaultRowHeight="16.5"/>
  <cols>
    <col min="1" max="1" width="1.875" style="15" customWidth="1"/>
    <col min="2" max="2" width="4.875" style="124" customWidth="1"/>
    <col min="3" max="3" width="8.75390625" style="15" hidden="1" customWidth="1"/>
    <col min="4" max="4" width="21.625" style="15" customWidth="1"/>
    <col min="5" max="5" width="5.625" style="8" customWidth="1"/>
    <col min="6" max="6" width="10.625" style="15" customWidth="1"/>
    <col min="7" max="7" width="21.625" style="15" customWidth="1"/>
    <col min="8" max="8" width="5.625" style="8" customWidth="1"/>
    <col min="9" max="9" width="10.625" style="15" customWidth="1"/>
    <col min="10" max="10" width="21.625" style="15" customWidth="1"/>
    <col min="11" max="11" width="5.625" style="8" customWidth="1"/>
    <col min="12" max="12" width="10.625" style="15" customWidth="1"/>
    <col min="13" max="13" width="21.625" style="15" customWidth="1"/>
    <col min="14" max="14" width="5.625" style="8" customWidth="1"/>
    <col min="15" max="15" width="10.625" style="15" customWidth="1"/>
    <col min="16" max="16" width="21.625" style="15" customWidth="1"/>
    <col min="17" max="17" width="5.625" style="8" customWidth="1"/>
    <col min="18" max="18" width="10.625" style="15" customWidth="1"/>
    <col min="19" max="19" width="21.625" style="15" customWidth="1"/>
    <col min="20" max="20" width="5.625" style="8" customWidth="1"/>
    <col min="21" max="21" width="10.625" style="15" customWidth="1"/>
    <col min="22" max="22" width="5.25390625" style="125" customWidth="1"/>
    <col min="23" max="23" width="11.75390625" style="11" customWidth="1"/>
    <col min="24" max="24" width="2.625" style="12" customWidth="1"/>
    <col min="25" max="25" width="11.25390625" style="13" customWidth="1"/>
    <col min="26" max="26" width="6.625" style="14" customWidth="1"/>
    <col min="27" max="27" width="6.625" style="15" hidden="1" customWidth="1"/>
    <col min="28" max="28" width="16.50390625" style="16" hidden="1" customWidth="1"/>
    <col min="29" max="29" width="7.875" style="16" hidden="1" customWidth="1"/>
    <col min="30" max="30" width="10.25390625" style="17" hidden="1" customWidth="1"/>
    <col min="31" max="31" width="11.125" style="18" hidden="1" customWidth="1"/>
    <col min="32" max="32" width="11.25390625" style="18" hidden="1" customWidth="1"/>
    <col min="33" max="33" width="11.875" style="18" hidden="1" customWidth="1"/>
    <col min="34" max="36" width="9.00390625" style="15" hidden="1" customWidth="1"/>
    <col min="37" max="37" width="9.00390625" style="15" bestFit="1" customWidth="1"/>
    <col min="38" max="16384" width="9.00390625" style="15" customWidth="1"/>
  </cols>
  <sheetData>
    <row r="1" spans="2:33" s="71" customFormat="1" ht="33.75" customHeight="1">
      <c r="B1" s="256" t="s">
        <v>316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70"/>
      <c r="AD1" s="72"/>
      <c r="AE1" s="72"/>
      <c r="AF1" s="72"/>
      <c r="AG1" s="72"/>
    </row>
    <row r="2" spans="2:33" s="71" customFormat="1" ht="9.75" customHeight="1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70"/>
      <c r="AD2" s="72"/>
      <c r="AE2" s="72"/>
      <c r="AF2" s="72"/>
      <c r="AG2" s="72"/>
    </row>
    <row r="3" spans="2:33" s="71" customFormat="1" ht="31.5" customHeight="1">
      <c r="B3" s="282" t="s">
        <v>51</v>
      </c>
      <c r="C3" s="282"/>
      <c r="D3" s="282"/>
      <c r="E3" s="282"/>
      <c r="F3" s="282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T3" s="160"/>
      <c r="U3" s="160"/>
      <c r="V3" s="169"/>
      <c r="W3" s="170"/>
      <c r="X3" s="171"/>
      <c r="Y3" s="177"/>
      <c r="Z3" s="74"/>
      <c r="AA3" s="178"/>
      <c r="AD3" s="72"/>
      <c r="AE3" s="72"/>
      <c r="AF3" s="72"/>
      <c r="AG3" s="72"/>
    </row>
    <row r="4" spans="2:34" s="79" customFormat="1" ht="91.5">
      <c r="B4" s="129" t="s">
        <v>13</v>
      </c>
      <c r="C4" s="130" t="s">
        <v>14</v>
      </c>
      <c r="D4" s="161" t="s">
        <v>15</v>
      </c>
      <c r="E4" s="24" t="s">
        <v>16</v>
      </c>
      <c r="F4" s="131"/>
      <c r="G4" s="131" t="s">
        <v>17</v>
      </c>
      <c r="H4" s="24" t="s">
        <v>16</v>
      </c>
      <c r="I4" s="131"/>
      <c r="J4" s="131" t="s">
        <v>18</v>
      </c>
      <c r="K4" s="24" t="s">
        <v>16</v>
      </c>
      <c r="L4" s="143"/>
      <c r="M4" s="131" t="s">
        <v>18</v>
      </c>
      <c r="N4" s="24" t="s">
        <v>16</v>
      </c>
      <c r="O4" s="131"/>
      <c r="P4" s="131" t="s">
        <v>18</v>
      </c>
      <c r="Q4" s="24" t="s">
        <v>16</v>
      </c>
      <c r="R4" s="131"/>
      <c r="S4" s="145" t="s">
        <v>19</v>
      </c>
      <c r="T4" s="24" t="s">
        <v>16</v>
      </c>
      <c r="U4" s="172"/>
      <c r="V4" s="173" t="s">
        <v>20</v>
      </c>
      <c r="W4" s="273" t="s">
        <v>21</v>
      </c>
      <c r="X4" s="274"/>
      <c r="Y4" s="76" t="s">
        <v>22</v>
      </c>
      <c r="Z4" s="77" t="s">
        <v>23</v>
      </c>
      <c r="AA4" s="78"/>
      <c r="AD4" s="80"/>
      <c r="AE4" s="80"/>
      <c r="AF4" s="80"/>
      <c r="AG4" s="80"/>
      <c r="AH4" s="115"/>
    </row>
    <row r="5" spans="2:34" s="115" customFormat="1" ht="64.5" customHeight="1">
      <c r="B5" s="25">
        <v>4</v>
      </c>
      <c r="C5" s="281"/>
      <c r="D5" s="162" t="str">
        <f>'109年04月菜單'!A12</f>
        <v>胚芽米飯</v>
      </c>
      <c r="E5" s="27" t="s">
        <v>47</v>
      </c>
      <c r="F5" s="28" t="s">
        <v>24</v>
      </c>
      <c r="G5" s="27" t="str">
        <f>'109年04月菜單'!A13</f>
        <v>酥脆雞排 &lt;炸&gt;</v>
      </c>
      <c r="H5" s="182" t="s">
        <v>85</v>
      </c>
      <c r="I5" s="28" t="s">
        <v>24</v>
      </c>
      <c r="J5" s="27" t="str">
        <f>'109年04月菜單'!A14</f>
        <v>白菜羹</v>
      </c>
      <c r="K5" s="27" t="s">
        <v>45</v>
      </c>
      <c r="L5" s="28" t="s">
        <v>24</v>
      </c>
      <c r="M5" s="27" t="str">
        <f>'109年04月菜單'!A15</f>
        <v>豆干滷味 &lt;豆&gt;</v>
      </c>
      <c r="N5" s="27" t="s">
        <v>84</v>
      </c>
      <c r="O5" s="28" t="s">
        <v>24</v>
      </c>
      <c r="P5" s="27" t="str">
        <f>'109年04月菜單'!A16</f>
        <v>深色蔬菜</v>
      </c>
      <c r="Q5" s="27" t="s">
        <v>49</v>
      </c>
      <c r="R5" s="28" t="s">
        <v>24</v>
      </c>
      <c r="S5" s="27" t="str">
        <f>'109年04月菜單'!A17</f>
        <v>味噌小魚海芽湯</v>
      </c>
      <c r="T5" s="27" t="s">
        <v>45</v>
      </c>
      <c r="U5" s="174" t="s">
        <v>24</v>
      </c>
      <c r="V5" s="275"/>
      <c r="W5" s="260" t="s">
        <v>25</v>
      </c>
      <c r="X5" s="261"/>
      <c r="Y5" s="81" t="s">
        <v>26</v>
      </c>
      <c r="Z5" s="82">
        <v>6.6</v>
      </c>
      <c r="AA5" s="16"/>
      <c r="AB5" s="83" t="s">
        <v>27</v>
      </c>
      <c r="AC5" s="84">
        <f>Z10</f>
        <v>0</v>
      </c>
      <c r="AD5" s="84">
        <f>SUM(AC5*8)</f>
        <v>0</v>
      </c>
      <c r="AE5" s="84"/>
      <c r="AF5" s="84">
        <f>SUM(AC5*12)</f>
        <v>0</v>
      </c>
      <c r="AG5" s="116">
        <f>SUM(AC5*80)</f>
        <v>0</v>
      </c>
      <c r="AH5" s="15"/>
    </row>
    <row r="6" spans="2:33" ht="27.75" customHeight="1">
      <c r="B6" s="132" t="s">
        <v>28</v>
      </c>
      <c r="C6" s="281"/>
      <c r="D6" s="30" t="s">
        <v>76</v>
      </c>
      <c r="E6" s="31"/>
      <c r="F6" s="30">
        <v>70</v>
      </c>
      <c r="G6" s="30" t="s">
        <v>150</v>
      </c>
      <c r="H6" s="31"/>
      <c r="I6" s="30">
        <v>60</v>
      </c>
      <c r="J6" s="30" t="s">
        <v>90</v>
      </c>
      <c r="K6" s="31"/>
      <c r="L6" s="30">
        <v>50</v>
      </c>
      <c r="M6" s="30" t="s">
        <v>91</v>
      </c>
      <c r="N6" s="61" t="s">
        <v>67</v>
      </c>
      <c r="O6" s="30">
        <v>42</v>
      </c>
      <c r="P6" s="30" t="s">
        <v>93</v>
      </c>
      <c r="Q6" s="31"/>
      <c r="R6" s="30">
        <v>100</v>
      </c>
      <c r="S6" s="30" t="s">
        <v>110</v>
      </c>
      <c r="T6" s="32"/>
      <c r="U6" s="30">
        <v>3</v>
      </c>
      <c r="V6" s="276"/>
      <c r="W6" s="62">
        <f>AF11</f>
        <v>109</v>
      </c>
      <c r="X6" s="63" t="s">
        <v>8</v>
      </c>
      <c r="Y6" s="179" t="s">
        <v>29</v>
      </c>
      <c r="Z6" s="86">
        <v>2.5</v>
      </c>
      <c r="AA6" s="75"/>
      <c r="AB6" s="87" t="s">
        <v>30</v>
      </c>
      <c r="AC6" s="88">
        <f>Z6</f>
        <v>2.5</v>
      </c>
      <c r="AD6" s="88">
        <f>SUM(AC6*7)</f>
        <v>17.5</v>
      </c>
      <c r="AE6" s="88">
        <f>SUM(AC6*5)</f>
        <v>12.5</v>
      </c>
      <c r="AF6" s="88"/>
      <c r="AG6" s="117">
        <f>SUM(AC6*73)</f>
        <v>182.5</v>
      </c>
    </row>
    <row r="7" spans="2:33" ht="27.75" customHeight="1">
      <c r="B7" s="132">
        <v>6</v>
      </c>
      <c r="C7" s="281"/>
      <c r="D7" s="30" t="s">
        <v>77</v>
      </c>
      <c r="E7" s="31"/>
      <c r="F7" s="30">
        <v>50</v>
      </c>
      <c r="G7" s="30"/>
      <c r="H7" s="31"/>
      <c r="I7" s="30"/>
      <c r="J7" s="30" t="s">
        <v>97</v>
      </c>
      <c r="K7" s="210"/>
      <c r="L7" s="30">
        <v>5</v>
      </c>
      <c r="M7" s="30" t="s">
        <v>92</v>
      </c>
      <c r="N7" s="31"/>
      <c r="O7" s="30">
        <v>21</v>
      </c>
      <c r="P7" s="30"/>
      <c r="Q7" s="31"/>
      <c r="R7" s="30"/>
      <c r="S7" s="30" t="s">
        <v>99</v>
      </c>
      <c r="T7" s="32" t="s">
        <v>68</v>
      </c>
      <c r="U7" s="30">
        <v>1</v>
      </c>
      <c r="V7" s="276"/>
      <c r="W7" s="262" t="s">
        <v>31</v>
      </c>
      <c r="X7" s="263"/>
      <c r="Y7" s="114" t="s">
        <v>32</v>
      </c>
      <c r="Z7" s="86">
        <v>2</v>
      </c>
      <c r="AA7" s="16"/>
      <c r="AB7" s="87" t="s">
        <v>33</v>
      </c>
      <c r="AC7" s="88">
        <f>Z5</f>
        <v>6.6</v>
      </c>
      <c r="AD7" s="88">
        <f>SUM(AC7*2)</f>
        <v>13.2</v>
      </c>
      <c r="AE7" s="88"/>
      <c r="AF7" s="88">
        <f>SUM(AC7*15)</f>
        <v>99</v>
      </c>
      <c r="AG7" s="117">
        <f>SUM(AC7*68)</f>
        <v>448.79999999999995</v>
      </c>
    </row>
    <row r="8" spans="2:33" ht="27.75" customHeight="1">
      <c r="B8" s="132" t="s">
        <v>34</v>
      </c>
      <c r="C8" s="281"/>
      <c r="D8" s="30"/>
      <c r="E8" s="31"/>
      <c r="F8" s="30"/>
      <c r="G8" s="30"/>
      <c r="H8" s="31"/>
      <c r="I8" s="30"/>
      <c r="J8" s="30" t="s">
        <v>98</v>
      </c>
      <c r="K8" s="31"/>
      <c r="L8" s="30">
        <v>5</v>
      </c>
      <c r="M8" s="30"/>
      <c r="N8" s="31"/>
      <c r="O8" s="30"/>
      <c r="P8" s="30"/>
      <c r="Q8" s="31"/>
      <c r="R8" s="30"/>
      <c r="S8" s="30"/>
      <c r="T8" s="31"/>
      <c r="U8" s="30"/>
      <c r="V8" s="276"/>
      <c r="W8" s="62">
        <f>AE11</f>
        <v>27.5</v>
      </c>
      <c r="X8" s="63" t="s">
        <v>8</v>
      </c>
      <c r="Y8" s="114" t="s">
        <v>35</v>
      </c>
      <c r="Z8" s="86">
        <v>3</v>
      </c>
      <c r="AA8" s="75"/>
      <c r="AB8" s="87" t="s">
        <v>32</v>
      </c>
      <c r="AC8" s="88">
        <f>Z7</f>
        <v>2</v>
      </c>
      <c r="AD8" s="88">
        <f>SUM(AC8*1)</f>
        <v>2</v>
      </c>
      <c r="AE8" s="88"/>
      <c r="AF8" s="88">
        <f>SUM(AC8*5)</f>
        <v>10</v>
      </c>
      <c r="AG8" s="117">
        <f>SUM(AC8*24)</f>
        <v>48</v>
      </c>
    </row>
    <row r="9" spans="2:33" ht="27.75" customHeight="1">
      <c r="B9" s="257" t="s">
        <v>36</v>
      </c>
      <c r="C9" s="281"/>
      <c r="D9" s="30"/>
      <c r="E9" s="31"/>
      <c r="F9" s="30"/>
      <c r="G9" s="30"/>
      <c r="H9" s="31"/>
      <c r="I9" s="30"/>
      <c r="J9" s="30" t="s">
        <v>152</v>
      </c>
      <c r="K9" s="31"/>
      <c r="L9" s="30">
        <v>10</v>
      </c>
      <c r="M9" s="30"/>
      <c r="N9" s="31"/>
      <c r="O9" s="30"/>
      <c r="P9" s="30"/>
      <c r="Q9" s="31"/>
      <c r="R9" s="30"/>
      <c r="S9" s="30"/>
      <c r="T9" s="31"/>
      <c r="U9" s="30"/>
      <c r="V9" s="276"/>
      <c r="W9" s="262" t="s">
        <v>37</v>
      </c>
      <c r="X9" s="263"/>
      <c r="Y9" s="89" t="s">
        <v>38</v>
      </c>
      <c r="Z9" s="90">
        <v>0</v>
      </c>
      <c r="AA9" s="16"/>
      <c r="AB9" s="87" t="s">
        <v>38</v>
      </c>
      <c r="AC9" s="88">
        <f>Z9</f>
        <v>0</v>
      </c>
      <c r="AD9" s="88"/>
      <c r="AE9" s="88"/>
      <c r="AF9" s="88">
        <f>SUM(AC9*15)</f>
        <v>0</v>
      </c>
      <c r="AG9" s="117">
        <f>SUM(AC9*60)</f>
        <v>0</v>
      </c>
    </row>
    <row r="10" spans="2:33" ht="27.75" customHeight="1">
      <c r="B10" s="257"/>
      <c r="C10" s="281"/>
      <c r="D10" s="30"/>
      <c r="E10" s="31"/>
      <c r="F10" s="30"/>
      <c r="G10" s="30"/>
      <c r="H10" s="31"/>
      <c r="I10" s="30"/>
      <c r="J10" s="30" t="s">
        <v>151</v>
      </c>
      <c r="K10" s="31"/>
      <c r="L10" s="30">
        <v>7</v>
      </c>
      <c r="M10" s="30"/>
      <c r="N10" s="31"/>
      <c r="O10" s="30"/>
      <c r="P10" s="30"/>
      <c r="Q10" s="31"/>
      <c r="R10" s="30"/>
      <c r="S10" s="30"/>
      <c r="T10" s="31"/>
      <c r="U10" s="30"/>
      <c r="V10" s="276"/>
      <c r="W10" s="62">
        <f>AD11</f>
        <v>32.7</v>
      </c>
      <c r="X10" s="63" t="s">
        <v>8</v>
      </c>
      <c r="Y10" s="91" t="s">
        <v>39</v>
      </c>
      <c r="Z10" s="92">
        <v>0</v>
      </c>
      <c r="AA10" s="75"/>
      <c r="AB10" s="87" t="s">
        <v>40</v>
      </c>
      <c r="AC10" s="88">
        <f>Z8</f>
        <v>3</v>
      </c>
      <c r="AD10" s="88"/>
      <c r="AE10" s="88">
        <f>SUM(AC10*5)</f>
        <v>15</v>
      </c>
      <c r="AF10" s="88"/>
      <c r="AG10" s="117">
        <f>SUM(AC10*45)</f>
        <v>135</v>
      </c>
    </row>
    <row r="11" spans="2:33" ht="27.75" customHeight="1">
      <c r="B11" s="33" t="s">
        <v>41</v>
      </c>
      <c r="C11" s="163"/>
      <c r="D11" s="30"/>
      <c r="E11" s="35"/>
      <c r="F11" s="30"/>
      <c r="G11" s="30"/>
      <c r="H11" s="35"/>
      <c r="I11" s="30"/>
      <c r="J11" s="30"/>
      <c r="K11" s="31"/>
      <c r="L11" s="30"/>
      <c r="M11" s="30"/>
      <c r="N11" s="35"/>
      <c r="O11" s="30"/>
      <c r="P11" s="30"/>
      <c r="Q11" s="35"/>
      <c r="R11" s="30"/>
      <c r="S11" s="30"/>
      <c r="T11" s="35"/>
      <c r="U11" s="30"/>
      <c r="V11" s="276"/>
      <c r="W11" s="262" t="s">
        <v>42</v>
      </c>
      <c r="X11" s="263"/>
      <c r="Y11" s="93"/>
      <c r="Z11" s="90"/>
      <c r="AA11" s="16"/>
      <c r="AB11" s="94" t="s">
        <v>43</v>
      </c>
      <c r="AC11" s="95"/>
      <c r="AD11" s="96">
        <f>SUM(AD4+AD5+AD6+AD7+AD8)</f>
        <v>32.7</v>
      </c>
      <c r="AE11" s="96">
        <f>SUM(AE5+AE6+AE10)</f>
        <v>27.5</v>
      </c>
      <c r="AF11" s="96">
        <f>SUM(AF5:AF10)</f>
        <v>109</v>
      </c>
      <c r="AG11" s="118">
        <f>SUM(AG5+AG6+AG7+AG8+AG9+AG10)</f>
        <v>814.3</v>
      </c>
    </row>
    <row r="12" spans="2:34" ht="27.75" customHeight="1">
      <c r="B12" s="134"/>
      <c r="C12" s="75"/>
      <c r="D12" s="38"/>
      <c r="E12" s="39"/>
      <c r="F12" s="40"/>
      <c r="G12" s="40"/>
      <c r="H12" s="39"/>
      <c r="I12" s="40"/>
      <c r="J12" s="40"/>
      <c r="K12" s="39"/>
      <c r="L12" s="40"/>
      <c r="M12" s="40"/>
      <c r="N12" s="39"/>
      <c r="O12" s="40"/>
      <c r="P12" s="40"/>
      <c r="Q12" s="39"/>
      <c r="R12" s="40"/>
      <c r="S12" s="40"/>
      <c r="T12" s="39"/>
      <c r="U12" s="40"/>
      <c r="V12" s="277"/>
      <c r="W12" s="64">
        <f>AG11</f>
        <v>814.3</v>
      </c>
      <c r="X12" s="65" t="s">
        <v>6</v>
      </c>
      <c r="Y12" s="97"/>
      <c r="Z12" s="98"/>
      <c r="AA12" s="75"/>
      <c r="AB12" s="99"/>
      <c r="AC12" s="99"/>
      <c r="AD12" s="100"/>
      <c r="AE12" s="100"/>
      <c r="AF12" s="100"/>
      <c r="AG12" s="100"/>
      <c r="AH12" s="115"/>
    </row>
    <row r="13" spans="2:34" s="115" customFormat="1" ht="27.75" customHeight="1">
      <c r="B13" s="25">
        <v>4</v>
      </c>
      <c r="C13" s="281"/>
      <c r="D13" s="164" t="str">
        <f>'109年04月菜單'!G12</f>
        <v>白米飯</v>
      </c>
      <c r="E13" s="27" t="s">
        <v>47</v>
      </c>
      <c r="F13" s="165"/>
      <c r="G13" s="165" t="str">
        <f>'109年04月菜單'!G13</f>
        <v>日式蒲燒魚 &lt;加&gt;&lt;海&gt;</v>
      </c>
      <c r="H13" s="27" t="s">
        <v>54</v>
      </c>
      <c r="I13" s="165"/>
      <c r="J13" s="165" t="str">
        <f>'109年04月菜單'!G14</f>
        <v>蒲瓜肉絲</v>
      </c>
      <c r="K13" s="27" t="s">
        <v>55</v>
      </c>
      <c r="L13" s="165"/>
      <c r="M13" s="165" t="str">
        <f>'109年04月菜單'!G15</f>
        <v>鴿蛋肉燥</v>
      </c>
      <c r="N13" s="27" t="s">
        <v>45</v>
      </c>
      <c r="O13" s="165"/>
      <c r="P13" s="165" t="str">
        <f>'109年04月菜單'!G16</f>
        <v>深色蔬菜</v>
      </c>
      <c r="Q13" s="165" t="s">
        <v>49</v>
      </c>
      <c r="R13" s="165"/>
      <c r="S13" s="165" t="str">
        <f>'109年04月菜單'!G17</f>
        <v>冬瓜山粉圓</v>
      </c>
      <c r="T13" s="27" t="s">
        <v>45</v>
      </c>
      <c r="U13" s="175"/>
      <c r="V13" s="275"/>
      <c r="W13" s="260" t="s">
        <v>25</v>
      </c>
      <c r="X13" s="261"/>
      <c r="Y13" s="101" t="s">
        <v>26</v>
      </c>
      <c r="Z13" s="82">
        <v>6.4</v>
      </c>
      <c r="AA13" s="16"/>
      <c r="AB13" s="83" t="s">
        <v>27</v>
      </c>
      <c r="AC13" s="84">
        <f>Z18</f>
        <v>0</v>
      </c>
      <c r="AD13" s="84">
        <f>SUM(AC13*8)</f>
        <v>0</v>
      </c>
      <c r="AE13" s="84"/>
      <c r="AF13" s="84">
        <f>SUM(AC13*12)</f>
        <v>0</v>
      </c>
      <c r="AG13" s="116">
        <f>SUM(AC13*80)</f>
        <v>0</v>
      </c>
      <c r="AH13" s="15"/>
    </row>
    <row r="14" spans="2:33" ht="27.75" customHeight="1">
      <c r="B14" s="132" t="s">
        <v>28</v>
      </c>
      <c r="C14" s="281"/>
      <c r="D14" s="30" t="s">
        <v>76</v>
      </c>
      <c r="E14" s="31"/>
      <c r="F14" s="30">
        <v>120</v>
      </c>
      <c r="G14" s="30" t="s">
        <v>322</v>
      </c>
      <c r="H14" s="32" t="s">
        <v>68</v>
      </c>
      <c r="I14" s="30">
        <v>45.5</v>
      </c>
      <c r="J14" s="30" t="s">
        <v>100</v>
      </c>
      <c r="K14" s="31"/>
      <c r="L14" s="30">
        <v>50</v>
      </c>
      <c r="M14" s="30" t="s">
        <v>153</v>
      </c>
      <c r="N14" s="61"/>
      <c r="O14" s="30">
        <v>35</v>
      </c>
      <c r="P14" s="30" t="s">
        <v>93</v>
      </c>
      <c r="Q14" s="31"/>
      <c r="R14" s="30">
        <v>100</v>
      </c>
      <c r="S14" s="30" t="s">
        <v>323</v>
      </c>
      <c r="T14" s="209"/>
      <c r="U14" s="30">
        <v>5</v>
      </c>
      <c r="V14" s="276"/>
      <c r="W14" s="62">
        <f>AF19</f>
        <v>105.5</v>
      </c>
      <c r="X14" s="63" t="s">
        <v>8</v>
      </c>
      <c r="Y14" s="102" t="s">
        <v>29</v>
      </c>
      <c r="Z14" s="86">
        <v>2.4</v>
      </c>
      <c r="AA14" s="75"/>
      <c r="AB14" s="87" t="s">
        <v>30</v>
      </c>
      <c r="AC14" s="88">
        <f>Z14</f>
        <v>2.4</v>
      </c>
      <c r="AD14" s="88">
        <f>SUM(AC14*7)</f>
        <v>16.8</v>
      </c>
      <c r="AE14" s="88">
        <f>SUM(AC14*5)</f>
        <v>12</v>
      </c>
      <c r="AF14" s="88"/>
      <c r="AG14" s="117">
        <f>SUM(AC14*73)</f>
        <v>175.2</v>
      </c>
    </row>
    <row r="15" spans="2:33" ht="27.75" customHeight="1">
      <c r="B15" s="132">
        <v>7</v>
      </c>
      <c r="C15" s="281"/>
      <c r="D15" s="30"/>
      <c r="E15" s="31"/>
      <c r="F15" s="30"/>
      <c r="G15" s="30"/>
      <c r="H15" s="210" t="s">
        <v>321</v>
      </c>
      <c r="I15" s="30"/>
      <c r="J15" s="30" t="s">
        <v>151</v>
      </c>
      <c r="K15" s="210"/>
      <c r="L15" s="30">
        <v>7</v>
      </c>
      <c r="M15" s="30" t="s">
        <v>101</v>
      </c>
      <c r="N15" s="31"/>
      <c r="O15" s="30">
        <v>6</v>
      </c>
      <c r="P15" s="30"/>
      <c r="Q15" s="31"/>
      <c r="R15" s="30"/>
      <c r="S15" s="30"/>
      <c r="T15" s="31"/>
      <c r="U15" s="30"/>
      <c r="V15" s="276"/>
      <c r="W15" s="262" t="s">
        <v>31</v>
      </c>
      <c r="X15" s="263"/>
      <c r="Y15" s="103" t="s">
        <v>32</v>
      </c>
      <c r="Z15" s="86">
        <v>1.9</v>
      </c>
      <c r="AA15" s="16"/>
      <c r="AB15" s="87" t="s">
        <v>33</v>
      </c>
      <c r="AC15" s="88">
        <f>Z13</f>
        <v>6.4</v>
      </c>
      <c r="AD15" s="88">
        <f>SUM(AC15*2)</f>
        <v>12.8</v>
      </c>
      <c r="AE15" s="88"/>
      <c r="AF15" s="88">
        <f>SUM(AC15*15)</f>
        <v>96</v>
      </c>
      <c r="AG15" s="117">
        <f>SUM(AC15*68)</f>
        <v>435.20000000000005</v>
      </c>
    </row>
    <row r="16" spans="2:33" ht="27.75" customHeight="1">
      <c r="B16" s="132" t="s">
        <v>34</v>
      </c>
      <c r="C16" s="281"/>
      <c r="D16" s="30"/>
      <c r="E16" s="31"/>
      <c r="F16" s="30"/>
      <c r="G16" s="30"/>
      <c r="H16" s="31"/>
      <c r="I16" s="30"/>
      <c r="J16" s="30" t="s">
        <v>97</v>
      </c>
      <c r="K16" s="31"/>
      <c r="L16" s="30">
        <v>20</v>
      </c>
      <c r="M16" s="30" t="s">
        <v>324</v>
      </c>
      <c r="N16" s="31"/>
      <c r="O16" s="30">
        <v>20</v>
      </c>
      <c r="P16" s="30"/>
      <c r="Q16" s="31"/>
      <c r="R16" s="30"/>
      <c r="S16" s="30"/>
      <c r="T16" s="31"/>
      <c r="U16" s="30"/>
      <c r="V16" s="276"/>
      <c r="W16" s="62">
        <f>AE19</f>
        <v>25</v>
      </c>
      <c r="X16" s="63" t="s">
        <v>8</v>
      </c>
      <c r="Y16" s="103" t="s">
        <v>35</v>
      </c>
      <c r="Z16" s="86">
        <v>2.6</v>
      </c>
      <c r="AA16" s="75"/>
      <c r="AB16" s="87" t="s">
        <v>32</v>
      </c>
      <c r="AC16" s="88">
        <f>Z15</f>
        <v>1.9</v>
      </c>
      <c r="AD16" s="88">
        <f>SUM(AC16*1)</f>
        <v>1.9</v>
      </c>
      <c r="AE16" s="88"/>
      <c r="AF16" s="88">
        <f>SUM(AC16*5)</f>
        <v>9.5</v>
      </c>
      <c r="AG16" s="117">
        <f>SUM(AC16*24)</f>
        <v>45.599999999999994</v>
      </c>
    </row>
    <row r="17" spans="2:33" ht="27.75" customHeight="1">
      <c r="B17" s="257" t="s">
        <v>44</v>
      </c>
      <c r="C17" s="281"/>
      <c r="D17" s="30"/>
      <c r="E17" s="31"/>
      <c r="F17" s="30"/>
      <c r="G17" s="30"/>
      <c r="H17" s="31"/>
      <c r="I17" s="30"/>
      <c r="J17" s="30"/>
      <c r="K17" s="31"/>
      <c r="L17" s="30"/>
      <c r="M17" s="30"/>
      <c r="N17" s="31"/>
      <c r="O17" s="30"/>
      <c r="P17" s="30"/>
      <c r="Q17" s="31"/>
      <c r="R17" s="30"/>
      <c r="S17" s="30"/>
      <c r="T17" s="31"/>
      <c r="U17" s="30"/>
      <c r="V17" s="276"/>
      <c r="W17" s="262" t="s">
        <v>37</v>
      </c>
      <c r="X17" s="263"/>
      <c r="Y17" s="103" t="s">
        <v>38</v>
      </c>
      <c r="Z17" s="90">
        <v>0</v>
      </c>
      <c r="AA17" s="16"/>
      <c r="AB17" s="87" t="s">
        <v>38</v>
      </c>
      <c r="AC17" s="88">
        <f>Z17</f>
        <v>0</v>
      </c>
      <c r="AD17" s="88"/>
      <c r="AE17" s="88"/>
      <c r="AF17" s="88">
        <f>SUM(AC17*15)</f>
        <v>0</v>
      </c>
      <c r="AG17" s="117">
        <f>SUM(AC17*60)</f>
        <v>0</v>
      </c>
    </row>
    <row r="18" spans="2:33" ht="27.75" customHeight="1">
      <c r="B18" s="257"/>
      <c r="C18" s="281"/>
      <c r="D18" s="30"/>
      <c r="E18" s="31"/>
      <c r="F18" s="30"/>
      <c r="G18" s="30"/>
      <c r="H18" s="31"/>
      <c r="I18" s="30"/>
      <c r="J18" s="30"/>
      <c r="K18" s="31"/>
      <c r="L18" s="30"/>
      <c r="M18" s="30"/>
      <c r="N18" s="31"/>
      <c r="O18" s="30"/>
      <c r="P18" s="30"/>
      <c r="Q18" s="31"/>
      <c r="R18" s="30"/>
      <c r="S18" s="30"/>
      <c r="T18" s="31"/>
      <c r="U18" s="30"/>
      <c r="V18" s="276"/>
      <c r="W18" s="62">
        <f>AD19</f>
        <v>31.5</v>
      </c>
      <c r="X18" s="63" t="s">
        <v>8</v>
      </c>
      <c r="Y18" s="104" t="s">
        <v>39</v>
      </c>
      <c r="Z18" s="92">
        <v>0</v>
      </c>
      <c r="AA18" s="75"/>
      <c r="AB18" s="87" t="s">
        <v>40</v>
      </c>
      <c r="AC18" s="88">
        <f>Z16</f>
        <v>2.6</v>
      </c>
      <c r="AD18" s="88"/>
      <c r="AE18" s="88">
        <f>SUM(AC18*5)</f>
        <v>13</v>
      </c>
      <c r="AF18" s="88"/>
      <c r="AG18" s="117">
        <f>SUM(AC18*45)</f>
        <v>117</v>
      </c>
    </row>
    <row r="19" spans="2:33" ht="27.75" customHeight="1">
      <c r="B19" s="33" t="s">
        <v>41</v>
      </c>
      <c r="C19" s="163"/>
      <c r="D19" s="30"/>
      <c r="E19" s="35"/>
      <c r="F19" s="30"/>
      <c r="G19" s="30"/>
      <c r="H19" s="35"/>
      <c r="I19" s="30"/>
      <c r="J19" s="30"/>
      <c r="K19" s="31"/>
      <c r="L19" s="30"/>
      <c r="M19" s="30"/>
      <c r="N19" s="35"/>
      <c r="O19" s="30"/>
      <c r="P19" s="30"/>
      <c r="Q19" s="35"/>
      <c r="R19" s="30"/>
      <c r="S19" s="30"/>
      <c r="T19" s="35"/>
      <c r="U19" s="30"/>
      <c r="V19" s="276"/>
      <c r="W19" s="262" t="s">
        <v>42</v>
      </c>
      <c r="X19" s="263"/>
      <c r="Y19" s="105"/>
      <c r="Z19" s="90"/>
      <c r="AA19" s="16"/>
      <c r="AB19" s="94" t="s">
        <v>43</v>
      </c>
      <c r="AC19" s="95"/>
      <c r="AD19" s="96">
        <f>SUM(AD12+AD13+AD14+AD15+AD16)</f>
        <v>31.5</v>
      </c>
      <c r="AE19" s="96">
        <f>SUM(AE13+AE14+AE18)</f>
        <v>25</v>
      </c>
      <c r="AF19" s="96">
        <f>SUM(AF13:AF18)</f>
        <v>105.5</v>
      </c>
      <c r="AG19" s="118">
        <f>SUM(AG13+AG14+AG15+AG16+AG17+AG18)</f>
        <v>773.0000000000001</v>
      </c>
    </row>
    <row r="20" spans="2:34" ht="27.75" customHeight="1">
      <c r="B20" s="134"/>
      <c r="C20" s="75"/>
      <c r="D20" s="38"/>
      <c r="E20" s="39"/>
      <c r="F20" s="40"/>
      <c r="G20" s="40"/>
      <c r="H20" s="39"/>
      <c r="I20" s="40"/>
      <c r="J20" s="40"/>
      <c r="K20" s="39"/>
      <c r="L20" s="40"/>
      <c r="M20" s="40"/>
      <c r="N20" s="39"/>
      <c r="O20" s="40"/>
      <c r="P20" s="40"/>
      <c r="Q20" s="39"/>
      <c r="R20" s="40"/>
      <c r="S20" s="40"/>
      <c r="T20" s="39"/>
      <c r="U20" s="40"/>
      <c r="V20" s="277"/>
      <c r="W20" s="64">
        <f>AG19</f>
        <v>773.0000000000001</v>
      </c>
      <c r="X20" s="65" t="s">
        <v>6</v>
      </c>
      <c r="Y20" s="106"/>
      <c r="Z20" s="92"/>
      <c r="AA20" s="75"/>
      <c r="AB20" s="99"/>
      <c r="AC20" s="99"/>
      <c r="AD20" s="100"/>
      <c r="AE20" s="100"/>
      <c r="AF20" s="100"/>
      <c r="AG20" s="100"/>
      <c r="AH20" s="115"/>
    </row>
    <row r="21" spans="2:33" s="115" customFormat="1" ht="27.75" customHeight="1">
      <c r="B21" s="25">
        <v>4</v>
      </c>
      <c r="C21" s="281"/>
      <c r="D21" s="164" t="str">
        <f>'109年04月菜單'!M12</f>
        <v>義大利肉醬麵</v>
      </c>
      <c r="E21" s="165" t="s">
        <v>169</v>
      </c>
      <c r="F21" s="165"/>
      <c r="G21" s="165" t="str">
        <f>'109年04月菜單'!M13</f>
        <v>轟炸雞腿 &lt;炸&gt;</v>
      </c>
      <c r="H21" s="182" t="s">
        <v>85</v>
      </c>
      <c r="I21" s="165"/>
      <c r="J21" s="165" t="str">
        <f>'109年04月菜單'!M14</f>
        <v>茄汁熱狗 &lt;加&gt;</v>
      </c>
      <c r="K21" s="165" t="s">
        <v>57</v>
      </c>
      <c r="L21" s="165"/>
      <c r="M21" s="165" t="str">
        <f>'109年04月菜單'!M15</f>
        <v>螺紋饅頭 &lt;冷&gt;</v>
      </c>
      <c r="N21" s="165" t="s">
        <v>54</v>
      </c>
      <c r="O21" s="165"/>
      <c r="P21" s="165" t="str">
        <f>'109年04月菜單'!M16</f>
        <v>淺色蔬菜</v>
      </c>
      <c r="Q21" s="165" t="s">
        <v>49</v>
      </c>
      <c r="R21" s="165"/>
      <c r="S21" s="165" t="str">
        <f>'109年04月菜單'!M17</f>
        <v>蘿蔔湯</v>
      </c>
      <c r="T21" s="27" t="s">
        <v>45</v>
      </c>
      <c r="U21" s="175"/>
      <c r="V21" s="275"/>
      <c r="W21" s="260" t="s">
        <v>25</v>
      </c>
      <c r="X21" s="261"/>
      <c r="Y21" s="101" t="s">
        <v>26</v>
      </c>
      <c r="Z21" s="82">
        <v>7</v>
      </c>
      <c r="AA21" s="16"/>
      <c r="AB21" s="83" t="s">
        <v>27</v>
      </c>
      <c r="AC21" s="84">
        <f>Z26</f>
        <v>0</v>
      </c>
      <c r="AD21" s="84">
        <f>SUM(AC21*8)</f>
        <v>0</v>
      </c>
      <c r="AE21" s="84"/>
      <c r="AF21" s="84">
        <f>SUM(AC21*12)</f>
        <v>0</v>
      </c>
      <c r="AG21" s="116">
        <f>SUM(AC21*80)</f>
        <v>0</v>
      </c>
    </row>
    <row r="22" spans="2:33" s="119" customFormat="1" ht="27.75" customHeight="1">
      <c r="B22" s="136" t="s">
        <v>28</v>
      </c>
      <c r="C22" s="281"/>
      <c r="D22" s="30" t="s">
        <v>70</v>
      </c>
      <c r="E22" s="31"/>
      <c r="F22" s="30">
        <v>180</v>
      </c>
      <c r="G22" s="30" t="s">
        <v>325</v>
      </c>
      <c r="H22" s="31"/>
      <c r="I22" s="30">
        <v>60</v>
      </c>
      <c r="J22" s="30" t="s">
        <v>178</v>
      </c>
      <c r="K22" s="210" t="s">
        <v>69</v>
      </c>
      <c r="L22" s="30">
        <v>40</v>
      </c>
      <c r="M22" s="30" t="s">
        <v>177</v>
      </c>
      <c r="N22" s="211" t="s">
        <v>65</v>
      </c>
      <c r="O22" s="30">
        <v>30</v>
      </c>
      <c r="P22" s="30" t="s">
        <v>94</v>
      </c>
      <c r="Q22" s="31"/>
      <c r="R22" s="30">
        <v>120</v>
      </c>
      <c r="S22" s="30" t="s">
        <v>103</v>
      </c>
      <c r="T22" s="32"/>
      <c r="U22" s="30">
        <v>40</v>
      </c>
      <c r="V22" s="276"/>
      <c r="W22" s="62">
        <f>AF27</f>
        <v>114</v>
      </c>
      <c r="X22" s="63" t="s">
        <v>8</v>
      </c>
      <c r="Y22" s="102" t="s">
        <v>29</v>
      </c>
      <c r="Z22" s="86">
        <v>2.5</v>
      </c>
      <c r="AA22" s="107"/>
      <c r="AB22" s="87" t="s">
        <v>30</v>
      </c>
      <c r="AC22" s="88">
        <f>Z22</f>
        <v>2.5</v>
      </c>
      <c r="AD22" s="88">
        <f>SUM(AC22*7)</f>
        <v>17.5</v>
      </c>
      <c r="AE22" s="88">
        <f>SUM(AC22*5)</f>
        <v>12.5</v>
      </c>
      <c r="AF22" s="88"/>
      <c r="AG22" s="117">
        <f>SUM(AC22*73)</f>
        <v>182.5</v>
      </c>
    </row>
    <row r="23" spans="2:33" s="119" customFormat="1" ht="27.75" customHeight="1">
      <c r="B23" s="136">
        <v>8</v>
      </c>
      <c r="C23" s="281"/>
      <c r="D23" s="30" t="s">
        <v>170</v>
      </c>
      <c r="E23" s="31"/>
      <c r="F23" s="30">
        <v>20</v>
      </c>
      <c r="G23" s="30"/>
      <c r="H23" s="209"/>
      <c r="I23" s="30"/>
      <c r="J23" s="30"/>
      <c r="K23" s="210"/>
      <c r="L23" s="30"/>
      <c r="M23" s="30"/>
      <c r="N23" s="31"/>
      <c r="O23" s="30"/>
      <c r="P23" s="30"/>
      <c r="Q23" s="31"/>
      <c r="R23" s="30"/>
      <c r="S23" s="30"/>
      <c r="T23" s="31"/>
      <c r="U23" s="30"/>
      <c r="V23" s="276"/>
      <c r="W23" s="262" t="s">
        <v>31</v>
      </c>
      <c r="X23" s="263"/>
      <c r="Y23" s="103" t="s">
        <v>32</v>
      </c>
      <c r="Z23" s="86">
        <v>1.8</v>
      </c>
      <c r="AA23" s="108"/>
      <c r="AB23" s="87" t="s">
        <v>33</v>
      </c>
      <c r="AC23" s="88">
        <f>Z21</f>
        <v>7</v>
      </c>
      <c r="AD23" s="88">
        <f>SUM(AC23*2)</f>
        <v>14</v>
      </c>
      <c r="AE23" s="88"/>
      <c r="AF23" s="88">
        <f>SUM(AC23*15)</f>
        <v>105</v>
      </c>
      <c r="AG23" s="117">
        <f>SUM(AC23*68)</f>
        <v>476</v>
      </c>
    </row>
    <row r="24" spans="2:33" s="119" customFormat="1" ht="27.75" customHeight="1">
      <c r="B24" s="136" t="s">
        <v>34</v>
      </c>
      <c r="C24" s="281"/>
      <c r="D24" s="30" t="s">
        <v>176</v>
      </c>
      <c r="E24" s="31"/>
      <c r="F24" s="30">
        <v>7</v>
      </c>
      <c r="G24" s="30"/>
      <c r="H24" s="31"/>
      <c r="I24" s="30"/>
      <c r="J24" s="30"/>
      <c r="K24" s="31"/>
      <c r="L24" s="30"/>
      <c r="M24" s="30"/>
      <c r="N24" s="31"/>
      <c r="O24" s="30"/>
      <c r="P24" s="30"/>
      <c r="Q24" s="31"/>
      <c r="R24" s="30"/>
      <c r="S24" s="30"/>
      <c r="T24" s="31"/>
      <c r="U24" s="30"/>
      <c r="V24" s="276"/>
      <c r="W24" s="62">
        <f>AE27</f>
        <v>27.5</v>
      </c>
      <c r="X24" s="63" t="s">
        <v>8</v>
      </c>
      <c r="Y24" s="103" t="s">
        <v>35</v>
      </c>
      <c r="Z24" s="86">
        <v>3</v>
      </c>
      <c r="AA24" s="107"/>
      <c r="AB24" s="87" t="s">
        <v>32</v>
      </c>
      <c r="AC24" s="88">
        <f>Z23</f>
        <v>1.8</v>
      </c>
      <c r="AD24" s="88">
        <f>SUM(AC24*1)</f>
        <v>1.8</v>
      </c>
      <c r="AE24" s="88"/>
      <c r="AF24" s="88">
        <f>SUM(AC24*5)</f>
        <v>9</v>
      </c>
      <c r="AG24" s="117">
        <f>SUM(AC24*24)</f>
        <v>43.2</v>
      </c>
    </row>
    <row r="25" spans="2:33" s="119" customFormat="1" ht="27.75" customHeight="1">
      <c r="B25" s="258" t="s">
        <v>46</v>
      </c>
      <c r="C25" s="281"/>
      <c r="D25" s="30"/>
      <c r="E25" s="31"/>
      <c r="F25" s="30"/>
      <c r="G25" s="30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0"/>
      <c r="S25" s="30"/>
      <c r="T25" s="31"/>
      <c r="U25" s="30"/>
      <c r="V25" s="276"/>
      <c r="W25" s="262" t="s">
        <v>37</v>
      </c>
      <c r="X25" s="263"/>
      <c r="Y25" s="103" t="s">
        <v>38</v>
      </c>
      <c r="Z25" s="90">
        <v>0</v>
      </c>
      <c r="AA25" s="108"/>
      <c r="AB25" s="87" t="s">
        <v>38</v>
      </c>
      <c r="AC25" s="88">
        <f>Z25</f>
        <v>0</v>
      </c>
      <c r="AD25" s="88"/>
      <c r="AE25" s="88"/>
      <c r="AF25" s="88">
        <f>SUM(AC25*15)</f>
        <v>0</v>
      </c>
      <c r="AG25" s="117">
        <f>SUM(AC25*60)</f>
        <v>0</v>
      </c>
    </row>
    <row r="26" spans="2:33" s="119" customFormat="1" ht="27.75" customHeight="1">
      <c r="B26" s="258"/>
      <c r="C26" s="281"/>
      <c r="D26" s="30"/>
      <c r="E26" s="31"/>
      <c r="F26" s="30"/>
      <c r="G26" s="30"/>
      <c r="H26" s="31"/>
      <c r="I26" s="30"/>
      <c r="J26" s="30"/>
      <c r="K26" s="31"/>
      <c r="L26" s="30"/>
      <c r="M26" s="30"/>
      <c r="N26" s="31"/>
      <c r="O26" s="30"/>
      <c r="P26" s="30"/>
      <c r="Q26" s="31"/>
      <c r="R26" s="30"/>
      <c r="S26" s="30"/>
      <c r="T26" s="31"/>
      <c r="U26" s="30"/>
      <c r="V26" s="276"/>
      <c r="W26" s="62">
        <f>AD27</f>
        <v>33.3</v>
      </c>
      <c r="X26" s="63" t="s">
        <v>8</v>
      </c>
      <c r="Y26" s="104" t="s">
        <v>39</v>
      </c>
      <c r="Z26" s="92">
        <v>0</v>
      </c>
      <c r="AA26" s="107"/>
      <c r="AB26" s="87" t="s">
        <v>40</v>
      </c>
      <c r="AC26" s="88">
        <f>Z24</f>
        <v>3</v>
      </c>
      <c r="AD26" s="88"/>
      <c r="AE26" s="88">
        <f>SUM(AC26*5)</f>
        <v>15</v>
      </c>
      <c r="AF26" s="88"/>
      <c r="AG26" s="117">
        <f>SUM(AC26*45)</f>
        <v>135</v>
      </c>
    </row>
    <row r="27" spans="2:33" s="119" customFormat="1" ht="27.75" customHeight="1">
      <c r="B27" s="33" t="s">
        <v>41</v>
      </c>
      <c r="C27" s="166"/>
      <c r="D27" s="30"/>
      <c r="E27" s="35"/>
      <c r="F27" s="30"/>
      <c r="G27" s="30"/>
      <c r="H27" s="35"/>
      <c r="I27" s="30"/>
      <c r="J27" s="30"/>
      <c r="K27" s="31"/>
      <c r="L27" s="30"/>
      <c r="M27" s="30"/>
      <c r="N27" s="35"/>
      <c r="O27" s="30"/>
      <c r="P27" s="30"/>
      <c r="Q27" s="35"/>
      <c r="R27" s="30"/>
      <c r="S27" s="30"/>
      <c r="T27" s="35"/>
      <c r="U27" s="30"/>
      <c r="V27" s="276"/>
      <c r="W27" s="262" t="s">
        <v>42</v>
      </c>
      <c r="X27" s="263"/>
      <c r="Y27" s="105"/>
      <c r="Z27" s="90"/>
      <c r="AA27" s="108"/>
      <c r="AB27" s="94" t="s">
        <v>43</v>
      </c>
      <c r="AC27" s="95"/>
      <c r="AD27" s="96">
        <f>SUM(AD20+AD21+AD22+AD23+AD24)</f>
        <v>33.3</v>
      </c>
      <c r="AE27" s="96">
        <f>SUM(AE21+AE22+AE26)</f>
        <v>27.5</v>
      </c>
      <c r="AF27" s="96">
        <f>SUM(AF21:AF26)</f>
        <v>114</v>
      </c>
      <c r="AG27" s="118">
        <f>SUM(AG21+AG22+AG23+AG24+AG25+AG26)</f>
        <v>836.7</v>
      </c>
    </row>
    <row r="28" spans="2:33" s="119" customFormat="1" ht="27.75" customHeight="1">
      <c r="B28" s="138"/>
      <c r="C28" s="167"/>
      <c r="D28" s="38"/>
      <c r="E28" s="39"/>
      <c r="F28" s="40"/>
      <c r="G28" s="40"/>
      <c r="H28" s="39"/>
      <c r="I28" s="40"/>
      <c r="J28" s="40"/>
      <c r="K28" s="39"/>
      <c r="L28" s="40"/>
      <c r="M28" s="40"/>
      <c r="N28" s="39"/>
      <c r="O28" s="40"/>
      <c r="P28" s="40"/>
      <c r="Q28" s="39"/>
      <c r="R28" s="40"/>
      <c r="S28" s="40"/>
      <c r="T28" s="39"/>
      <c r="U28" s="40"/>
      <c r="V28" s="277"/>
      <c r="W28" s="64">
        <f>AG27</f>
        <v>836.7</v>
      </c>
      <c r="X28" s="65" t="s">
        <v>6</v>
      </c>
      <c r="Y28" s="109"/>
      <c r="Z28" s="90"/>
      <c r="AA28" s="107"/>
      <c r="AB28" s="99"/>
      <c r="AC28" s="99"/>
      <c r="AD28" s="100"/>
      <c r="AE28" s="100"/>
      <c r="AF28" s="100"/>
      <c r="AG28" s="100"/>
    </row>
    <row r="29" spans="2:33" s="115" customFormat="1" ht="27.75" customHeight="1">
      <c r="B29" s="25">
        <v>4</v>
      </c>
      <c r="C29" s="281"/>
      <c r="D29" s="162" t="str">
        <f>'109年04月菜單'!S12</f>
        <v>地瓜飯</v>
      </c>
      <c r="E29" s="27" t="s">
        <v>47</v>
      </c>
      <c r="F29" s="27"/>
      <c r="G29" s="27" t="str">
        <f>'109年04月菜單'!S13</f>
        <v>鐵板豬柳</v>
      </c>
      <c r="H29" s="27" t="s">
        <v>55</v>
      </c>
      <c r="I29" s="27"/>
      <c r="J29" s="27" t="str">
        <f>'109年04月菜單'!S14</f>
        <v>茶葉蛋</v>
      </c>
      <c r="K29" s="27" t="s">
        <v>326</v>
      </c>
      <c r="L29" s="27"/>
      <c r="M29" s="27" t="str">
        <f>'109年04月菜單'!S15</f>
        <v>高麗菜細麵</v>
      </c>
      <c r="N29" s="27" t="s">
        <v>179</v>
      </c>
      <c r="O29" s="27"/>
      <c r="P29" s="27" t="str">
        <f>'109年04月菜單'!S16</f>
        <v>深色蔬菜</v>
      </c>
      <c r="Q29" s="27" t="s">
        <v>49</v>
      </c>
      <c r="R29" s="27"/>
      <c r="S29" s="27" t="str">
        <f>'109年04月菜單'!S17</f>
        <v>鮮蔬豆腐湯 &lt;豆&gt;</v>
      </c>
      <c r="T29" s="27" t="s">
        <v>45</v>
      </c>
      <c r="U29" s="176"/>
      <c r="V29" s="275"/>
      <c r="W29" s="260" t="s">
        <v>25</v>
      </c>
      <c r="X29" s="261"/>
      <c r="Y29" s="101" t="s">
        <v>26</v>
      </c>
      <c r="Z29" s="82">
        <v>6</v>
      </c>
      <c r="AA29" s="16"/>
      <c r="AB29" s="83" t="s">
        <v>27</v>
      </c>
      <c r="AC29" s="84">
        <f>Z34</f>
        <v>0</v>
      </c>
      <c r="AD29" s="84">
        <f>SUM(AC29*8)</f>
        <v>0</v>
      </c>
      <c r="AE29" s="84"/>
      <c r="AF29" s="84">
        <f>SUM(AC29*12)</f>
        <v>0</v>
      </c>
      <c r="AG29" s="116">
        <f>SUM(AC29*80)</f>
        <v>0</v>
      </c>
    </row>
    <row r="30" spans="2:33" ht="27.75" customHeight="1">
      <c r="B30" s="132" t="s">
        <v>28</v>
      </c>
      <c r="C30" s="281"/>
      <c r="D30" s="30" t="s">
        <v>76</v>
      </c>
      <c r="E30" s="31"/>
      <c r="F30" s="30">
        <v>100</v>
      </c>
      <c r="G30" s="30" t="s">
        <v>155</v>
      </c>
      <c r="H30" s="31"/>
      <c r="I30" s="30">
        <v>35</v>
      </c>
      <c r="J30" s="30" t="s">
        <v>102</v>
      </c>
      <c r="K30" s="31"/>
      <c r="L30" s="30">
        <v>44</v>
      </c>
      <c r="M30" s="30" t="s">
        <v>180</v>
      </c>
      <c r="N30" s="210"/>
      <c r="O30" s="30">
        <v>20</v>
      </c>
      <c r="P30" s="30" t="s">
        <v>93</v>
      </c>
      <c r="Q30" s="31"/>
      <c r="R30" s="30">
        <v>100</v>
      </c>
      <c r="S30" s="30" t="s">
        <v>104</v>
      </c>
      <c r="T30" s="32"/>
      <c r="U30" s="30">
        <v>30</v>
      </c>
      <c r="V30" s="276"/>
      <c r="W30" s="62">
        <f>AF35</f>
        <v>99.5</v>
      </c>
      <c r="X30" s="63" t="s">
        <v>8</v>
      </c>
      <c r="Y30" s="102" t="s">
        <v>29</v>
      </c>
      <c r="Z30" s="86">
        <v>2.5</v>
      </c>
      <c r="AA30" s="75"/>
      <c r="AB30" s="87" t="s">
        <v>30</v>
      </c>
      <c r="AC30" s="88">
        <f>Z30</f>
        <v>2.5</v>
      </c>
      <c r="AD30" s="88">
        <f>SUM(AC30*7)</f>
        <v>17.5</v>
      </c>
      <c r="AE30" s="88">
        <f>SUM(AC30*5)</f>
        <v>12.5</v>
      </c>
      <c r="AF30" s="88"/>
      <c r="AG30" s="117">
        <f>SUM(AC30*73)</f>
        <v>182.5</v>
      </c>
    </row>
    <row r="31" spans="2:33" ht="27.75" customHeight="1">
      <c r="B31" s="132">
        <v>9</v>
      </c>
      <c r="C31" s="281"/>
      <c r="D31" s="30" t="s">
        <v>95</v>
      </c>
      <c r="E31" s="31"/>
      <c r="F31" s="30">
        <v>55</v>
      </c>
      <c r="G31" s="30" t="s">
        <v>96</v>
      </c>
      <c r="H31" s="31"/>
      <c r="I31" s="30">
        <v>20</v>
      </c>
      <c r="J31" s="30"/>
      <c r="K31" s="210"/>
      <c r="L31" s="30"/>
      <c r="M31" s="30" t="s">
        <v>181</v>
      </c>
      <c r="N31" s="31"/>
      <c r="O31" s="30">
        <v>4</v>
      </c>
      <c r="P31" s="30"/>
      <c r="Q31" s="31"/>
      <c r="R31" s="30"/>
      <c r="S31" s="30" t="s">
        <v>78</v>
      </c>
      <c r="T31" s="61" t="s">
        <v>105</v>
      </c>
      <c r="U31" s="30">
        <v>24</v>
      </c>
      <c r="V31" s="276"/>
      <c r="W31" s="262" t="s">
        <v>31</v>
      </c>
      <c r="X31" s="263"/>
      <c r="Y31" s="103" t="s">
        <v>32</v>
      </c>
      <c r="Z31" s="86">
        <v>1.9</v>
      </c>
      <c r="AA31" s="16"/>
      <c r="AB31" s="87" t="s">
        <v>33</v>
      </c>
      <c r="AC31" s="88">
        <f>Z29</f>
        <v>6</v>
      </c>
      <c r="AD31" s="88">
        <f>SUM(AC31*2)</f>
        <v>12</v>
      </c>
      <c r="AE31" s="88"/>
      <c r="AF31" s="88">
        <f>SUM(AC31*15)</f>
        <v>90</v>
      </c>
      <c r="AG31" s="117">
        <f>SUM(AC31*68)</f>
        <v>408</v>
      </c>
    </row>
    <row r="32" spans="2:33" ht="27.75" customHeight="1">
      <c r="B32" s="132" t="s">
        <v>34</v>
      </c>
      <c r="C32" s="281"/>
      <c r="D32" s="30"/>
      <c r="E32" s="31"/>
      <c r="F32" s="30"/>
      <c r="G32" s="30"/>
      <c r="H32" s="31"/>
      <c r="I32" s="30"/>
      <c r="J32" s="30"/>
      <c r="K32" s="31"/>
      <c r="L32" s="30"/>
      <c r="M32" s="30" t="s">
        <v>176</v>
      </c>
      <c r="N32" s="31"/>
      <c r="O32" s="30">
        <v>3.5</v>
      </c>
      <c r="P32" s="30"/>
      <c r="Q32" s="31"/>
      <c r="R32" s="30"/>
      <c r="S32" s="30"/>
      <c r="T32" s="31"/>
      <c r="U32" s="30"/>
      <c r="V32" s="276"/>
      <c r="W32" s="62">
        <f>AE35</f>
        <v>25.5</v>
      </c>
      <c r="X32" s="63" t="s">
        <v>8</v>
      </c>
      <c r="Y32" s="103" t="s">
        <v>35</v>
      </c>
      <c r="Z32" s="86">
        <v>2.6</v>
      </c>
      <c r="AA32" s="75"/>
      <c r="AB32" s="87" t="s">
        <v>32</v>
      </c>
      <c r="AC32" s="88">
        <f>Z31</f>
        <v>1.9</v>
      </c>
      <c r="AD32" s="88">
        <f>SUM(AC32*1)</f>
        <v>1.9</v>
      </c>
      <c r="AE32" s="88"/>
      <c r="AF32" s="88">
        <f>SUM(AC32*5)</f>
        <v>9.5</v>
      </c>
      <c r="AG32" s="117">
        <f>SUM(AC32*24)</f>
        <v>45.599999999999994</v>
      </c>
    </row>
    <row r="33" spans="2:33" ht="27.75" customHeight="1">
      <c r="B33" s="257" t="s">
        <v>48</v>
      </c>
      <c r="C33" s="281"/>
      <c r="D33" s="30"/>
      <c r="E33" s="31"/>
      <c r="F33" s="30"/>
      <c r="G33" s="30"/>
      <c r="H33" s="31"/>
      <c r="I33" s="30"/>
      <c r="J33" s="30"/>
      <c r="K33" s="31"/>
      <c r="L33" s="30"/>
      <c r="M33" s="30" t="s">
        <v>170</v>
      </c>
      <c r="N33" s="31"/>
      <c r="O33" s="30">
        <v>15</v>
      </c>
      <c r="P33" s="30"/>
      <c r="Q33" s="31"/>
      <c r="R33" s="30"/>
      <c r="S33" s="30"/>
      <c r="T33" s="31"/>
      <c r="U33" s="30"/>
      <c r="V33" s="276"/>
      <c r="W33" s="262" t="s">
        <v>37</v>
      </c>
      <c r="X33" s="263"/>
      <c r="Y33" s="103" t="s">
        <v>38</v>
      </c>
      <c r="Z33" s="90">
        <v>0</v>
      </c>
      <c r="AA33" s="16"/>
      <c r="AB33" s="87" t="s">
        <v>38</v>
      </c>
      <c r="AC33" s="88">
        <f>Z33</f>
        <v>0</v>
      </c>
      <c r="AD33" s="88"/>
      <c r="AE33" s="88"/>
      <c r="AF33" s="88">
        <f>SUM(AC33*15)</f>
        <v>0</v>
      </c>
      <c r="AG33" s="117">
        <f>SUM(AC33*60)</f>
        <v>0</v>
      </c>
    </row>
    <row r="34" spans="2:33" ht="27.75" customHeight="1">
      <c r="B34" s="257"/>
      <c r="C34" s="281"/>
      <c r="D34" s="30"/>
      <c r="E34" s="31"/>
      <c r="F34" s="30"/>
      <c r="G34" s="30"/>
      <c r="H34" s="31"/>
      <c r="I34" s="30"/>
      <c r="J34" s="30"/>
      <c r="K34" s="31"/>
      <c r="L34" s="30"/>
      <c r="M34" s="30" t="s">
        <v>182</v>
      </c>
      <c r="N34" s="31"/>
      <c r="O34" s="30">
        <v>5</v>
      </c>
      <c r="P34" s="30"/>
      <c r="Q34" s="31"/>
      <c r="R34" s="30"/>
      <c r="S34" s="30"/>
      <c r="T34" s="31"/>
      <c r="U34" s="30"/>
      <c r="V34" s="276"/>
      <c r="W34" s="62">
        <f>AD35</f>
        <v>31.4</v>
      </c>
      <c r="X34" s="63" t="s">
        <v>8</v>
      </c>
      <c r="Y34" s="104" t="s">
        <v>39</v>
      </c>
      <c r="Z34" s="92">
        <v>0</v>
      </c>
      <c r="AA34" s="75"/>
      <c r="AB34" s="87" t="s">
        <v>40</v>
      </c>
      <c r="AC34" s="88">
        <f>Z32</f>
        <v>2.6</v>
      </c>
      <c r="AD34" s="88"/>
      <c r="AE34" s="88">
        <f>SUM(AC34*5)</f>
        <v>13</v>
      </c>
      <c r="AF34" s="88"/>
      <c r="AG34" s="117">
        <f>SUM(AC34*45)</f>
        <v>117</v>
      </c>
    </row>
    <row r="35" spans="2:33" ht="27.75" customHeight="1">
      <c r="B35" s="33" t="s">
        <v>41</v>
      </c>
      <c r="C35" s="163"/>
      <c r="D35" s="30"/>
      <c r="E35" s="35"/>
      <c r="F35" s="30"/>
      <c r="G35" s="30"/>
      <c r="H35" s="35"/>
      <c r="I35" s="30"/>
      <c r="J35" s="30"/>
      <c r="K35" s="31"/>
      <c r="L35" s="30"/>
      <c r="M35" s="30"/>
      <c r="N35" s="35"/>
      <c r="O35" s="30"/>
      <c r="P35" s="30"/>
      <c r="Q35" s="35"/>
      <c r="R35" s="30"/>
      <c r="S35" s="30"/>
      <c r="T35" s="35"/>
      <c r="U35" s="30"/>
      <c r="V35" s="276"/>
      <c r="W35" s="262" t="s">
        <v>42</v>
      </c>
      <c r="X35" s="263"/>
      <c r="Y35" s="105"/>
      <c r="Z35" s="110"/>
      <c r="AA35" s="16"/>
      <c r="AB35" s="94" t="s">
        <v>43</v>
      </c>
      <c r="AC35" s="95"/>
      <c r="AD35" s="96">
        <f>SUM(AD28+AD29+AD30+AD31+AD32)</f>
        <v>31.4</v>
      </c>
      <c r="AE35" s="96">
        <f>SUM(AE29+AE30+AE34)</f>
        <v>25.5</v>
      </c>
      <c r="AF35" s="96">
        <f>SUM(AF29:AF34)</f>
        <v>99.5</v>
      </c>
      <c r="AG35" s="118">
        <f>SUM(AG29+AG30+AG31+AG32+AG33+AG34)</f>
        <v>753.1</v>
      </c>
    </row>
    <row r="36" spans="2:33" ht="27.75" customHeight="1">
      <c r="B36" s="134"/>
      <c r="C36" s="75"/>
      <c r="D36" s="38"/>
      <c r="E36" s="39"/>
      <c r="F36" s="40"/>
      <c r="G36" s="40"/>
      <c r="H36" s="39"/>
      <c r="I36" s="40"/>
      <c r="J36" s="40"/>
      <c r="K36" s="39"/>
      <c r="L36" s="40"/>
      <c r="M36" s="40"/>
      <c r="N36" s="39"/>
      <c r="O36" s="40"/>
      <c r="P36" s="40"/>
      <c r="Q36" s="39"/>
      <c r="R36" s="40"/>
      <c r="S36" s="40"/>
      <c r="T36" s="39"/>
      <c r="U36" s="40"/>
      <c r="V36" s="277"/>
      <c r="W36" s="64">
        <f>AG35</f>
        <v>753.1</v>
      </c>
      <c r="X36" s="65" t="s">
        <v>6</v>
      </c>
      <c r="Y36" s="106"/>
      <c r="Z36" s="110"/>
      <c r="AA36" s="75"/>
      <c r="AB36" s="99"/>
      <c r="AC36" s="99"/>
      <c r="AD36" s="100"/>
      <c r="AE36" s="100"/>
      <c r="AF36" s="100"/>
      <c r="AG36" s="100"/>
    </row>
    <row r="37" spans="2:33" s="115" customFormat="1" ht="27.75" customHeight="1">
      <c r="B37" s="25">
        <v>4</v>
      </c>
      <c r="C37" s="281"/>
      <c r="D37" s="162" t="str">
        <f>'109年04月菜單'!Y12</f>
        <v>白米飯</v>
      </c>
      <c r="E37" s="27" t="s">
        <v>185</v>
      </c>
      <c r="F37" s="27"/>
      <c r="G37" s="27" t="str">
        <f>'109年04月菜單'!Y13</f>
        <v>米血燒雞</v>
      </c>
      <c r="H37" s="27" t="s">
        <v>55</v>
      </c>
      <c r="I37" s="27"/>
      <c r="J37" s="27" t="str">
        <f>'109年04月菜單'!Y14</f>
        <v>鳳梨咕咾肉</v>
      </c>
      <c r="K37" s="27" t="s">
        <v>160</v>
      </c>
      <c r="L37" s="27"/>
      <c r="M37" s="27" t="str">
        <f>'109年04月菜單'!Y15</f>
        <v>韓式泡菜豆皮 &lt;豆&gt;</v>
      </c>
      <c r="N37" s="27" t="s">
        <v>188</v>
      </c>
      <c r="O37" s="27"/>
      <c r="P37" s="27" t="str">
        <f>'109年04月菜單'!Y16</f>
        <v>淺色蔬菜</v>
      </c>
      <c r="Q37" s="27" t="s">
        <v>49</v>
      </c>
      <c r="R37" s="27"/>
      <c r="S37" s="27" t="str">
        <f>'109年04月菜單'!Y17</f>
        <v>退火冬瓜湯</v>
      </c>
      <c r="T37" s="27" t="s">
        <v>45</v>
      </c>
      <c r="U37" s="176"/>
      <c r="V37" s="278"/>
      <c r="W37" s="260" t="s">
        <v>25</v>
      </c>
      <c r="X37" s="261"/>
      <c r="Y37" s="101" t="s">
        <v>26</v>
      </c>
      <c r="Z37" s="82">
        <v>7</v>
      </c>
      <c r="AA37" s="16"/>
      <c r="AB37" s="83" t="s">
        <v>27</v>
      </c>
      <c r="AC37" s="84">
        <f>Z42</f>
        <v>0</v>
      </c>
      <c r="AD37" s="84">
        <f>SUM(AC37*8)</f>
        <v>0</v>
      </c>
      <c r="AE37" s="84"/>
      <c r="AF37" s="84">
        <f>SUM(AC37*12)</f>
        <v>0</v>
      </c>
      <c r="AG37" s="116">
        <f>SUM(AC37*80)</f>
        <v>0</v>
      </c>
    </row>
    <row r="38" spans="2:33" ht="27.75" customHeight="1">
      <c r="B38" s="132" t="s">
        <v>28</v>
      </c>
      <c r="C38" s="281"/>
      <c r="D38" s="30" t="s">
        <v>186</v>
      </c>
      <c r="E38" s="31"/>
      <c r="F38" s="30">
        <v>120</v>
      </c>
      <c r="G38" s="30" t="s">
        <v>183</v>
      </c>
      <c r="H38" s="210"/>
      <c r="I38" s="30">
        <v>40</v>
      </c>
      <c r="J38" s="30" t="s">
        <v>176</v>
      </c>
      <c r="K38" s="210"/>
      <c r="L38" s="30">
        <v>35</v>
      </c>
      <c r="M38" s="30" t="s">
        <v>187</v>
      </c>
      <c r="N38" s="211"/>
      <c r="O38" s="30">
        <v>40</v>
      </c>
      <c r="P38" s="30" t="s">
        <v>94</v>
      </c>
      <c r="Q38" s="31"/>
      <c r="R38" s="30">
        <v>100</v>
      </c>
      <c r="S38" s="30" t="s">
        <v>158</v>
      </c>
      <c r="T38" s="32"/>
      <c r="U38" s="30">
        <v>30</v>
      </c>
      <c r="V38" s="279"/>
      <c r="W38" s="62">
        <f>AF43</f>
        <v>114.5</v>
      </c>
      <c r="X38" s="63" t="s">
        <v>8</v>
      </c>
      <c r="Y38" s="102" t="s">
        <v>29</v>
      </c>
      <c r="Z38" s="86">
        <v>2.5</v>
      </c>
      <c r="AA38" s="75"/>
      <c r="AB38" s="87" t="s">
        <v>30</v>
      </c>
      <c r="AC38" s="88">
        <f>Z38</f>
        <v>2.5</v>
      </c>
      <c r="AD38" s="88">
        <f>SUM(AC38*7)</f>
        <v>17.5</v>
      </c>
      <c r="AE38" s="88">
        <f>SUM(AC38*5)</f>
        <v>12.5</v>
      </c>
      <c r="AF38" s="88"/>
      <c r="AG38" s="117">
        <f>SUM(AC38*73)</f>
        <v>182.5</v>
      </c>
    </row>
    <row r="39" spans="2:33" ht="27.75" customHeight="1">
      <c r="B39" s="132">
        <v>10</v>
      </c>
      <c r="C39" s="281"/>
      <c r="D39" s="30"/>
      <c r="E39" s="31"/>
      <c r="F39" s="30"/>
      <c r="G39" s="30" t="s">
        <v>184</v>
      </c>
      <c r="H39" s="31"/>
      <c r="I39" s="30">
        <v>35</v>
      </c>
      <c r="J39" s="30" t="s">
        <v>189</v>
      </c>
      <c r="K39" s="209" t="s">
        <v>190</v>
      </c>
      <c r="L39" s="30">
        <v>20</v>
      </c>
      <c r="M39" s="30" t="s">
        <v>170</v>
      </c>
      <c r="N39" s="31"/>
      <c r="O39" s="30">
        <v>20</v>
      </c>
      <c r="P39" s="30"/>
      <c r="Q39" s="31"/>
      <c r="R39" s="30"/>
      <c r="S39" s="30"/>
      <c r="T39" s="31"/>
      <c r="U39" s="30"/>
      <c r="V39" s="279"/>
      <c r="W39" s="262" t="s">
        <v>31</v>
      </c>
      <c r="X39" s="263"/>
      <c r="Y39" s="103" t="s">
        <v>32</v>
      </c>
      <c r="Z39" s="86">
        <v>1.9</v>
      </c>
      <c r="AA39" s="16"/>
      <c r="AB39" s="87" t="s">
        <v>33</v>
      </c>
      <c r="AC39" s="88">
        <f>Z37</f>
        <v>7</v>
      </c>
      <c r="AD39" s="88">
        <f>SUM(AC39*2)</f>
        <v>14</v>
      </c>
      <c r="AE39" s="88"/>
      <c r="AF39" s="88">
        <f>SUM(AC39*15)</f>
        <v>105</v>
      </c>
      <c r="AG39" s="117">
        <f>SUM(AC39*68)</f>
        <v>476</v>
      </c>
    </row>
    <row r="40" spans="2:33" ht="27.75" customHeight="1">
      <c r="B40" s="132" t="s">
        <v>34</v>
      </c>
      <c r="C40" s="281"/>
      <c r="D40" s="30"/>
      <c r="E40" s="31"/>
      <c r="F40" s="30"/>
      <c r="G40" s="30"/>
      <c r="H40" s="31"/>
      <c r="I40" s="30"/>
      <c r="J40" s="30"/>
      <c r="K40" s="31"/>
      <c r="L40" s="30"/>
      <c r="M40" s="30" t="s">
        <v>143</v>
      </c>
      <c r="N40" s="61" t="s">
        <v>67</v>
      </c>
      <c r="O40" s="30">
        <v>17.5</v>
      </c>
      <c r="P40" s="30"/>
      <c r="Q40" s="31"/>
      <c r="R40" s="30"/>
      <c r="S40" s="30"/>
      <c r="T40" s="31"/>
      <c r="U40" s="30"/>
      <c r="V40" s="279"/>
      <c r="W40" s="62">
        <f>AE43</f>
        <v>25.5</v>
      </c>
      <c r="X40" s="63" t="s">
        <v>8</v>
      </c>
      <c r="Y40" s="103" t="s">
        <v>35</v>
      </c>
      <c r="Z40" s="86">
        <v>2.6</v>
      </c>
      <c r="AA40" s="75"/>
      <c r="AB40" s="87" t="s">
        <v>32</v>
      </c>
      <c r="AC40" s="88">
        <f>Z39</f>
        <v>1.9</v>
      </c>
      <c r="AD40" s="88">
        <f>SUM(AC40*1)</f>
        <v>1.9</v>
      </c>
      <c r="AE40" s="88"/>
      <c r="AF40" s="88">
        <f>SUM(AC40*5)</f>
        <v>9.5</v>
      </c>
      <c r="AG40" s="117">
        <f>SUM(AC40*24)</f>
        <v>45.599999999999994</v>
      </c>
    </row>
    <row r="41" spans="2:33" ht="27.75" customHeight="1">
      <c r="B41" s="257" t="s">
        <v>50</v>
      </c>
      <c r="C41" s="281"/>
      <c r="D41" s="30"/>
      <c r="E41" s="31"/>
      <c r="F41" s="30"/>
      <c r="G41" s="30"/>
      <c r="H41" s="31"/>
      <c r="I41" s="30"/>
      <c r="J41" s="30"/>
      <c r="K41" s="31"/>
      <c r="L41" s="30"/>
      <c r="M41" s="30"/>
      <c r="N41" s="31"/>
      <c r="O41" s="30"/>
      <c r="P41" s="30"/>
      <c r="Q41" s="31"/>
      <c r="R41" s="30"/>
      <c r="S41" s="30"/>
      <c r="T41" s="31"/>
      <c r="U41" s="30"/>
      <c r="V41" s="279"/>
      <c r="W41" s="262" t="s">
        <v>37</v>
      </c>
      <c r="X41" s="263"/>
      <c r="Y41" s="103" t="s">
        <v>38</v>
      </c>
      <c r="Z41" s="90">
        <v>0</v>
      </c>
      <c r="AA41" s="16"/>
      <c r="AB41" s="87" t="s">
        <v>38</v>
      </c>
      <c r="AC41" s="88">
        <f>Z41</f>
        <v>0</v>
      </c>
      <c r="AD41" s="88"/>
      <c r="AE41" s="88"/>
      <c r="AF41" s="88">
        <f>SUM(AC41*15)</f>
        <v>0</v>
      </c>
      <c r="AG41" s="117">
        <f>SUM(AC41*60)</f>
        <v>0</v>
      </c>
    </row>
    <row r="42" spans="2:33" ht="27.75" customHeight="1">
      <c r="B42" s="257"/>
      <c r="C42" s="281"/>
      <c r="D42" s="30"/>
      <c r="E42" s="31"/>
      <c r="F42" s="30"/>
      <c r="G42" s="30"/>
      <c r="H42" s="31"/>
      <c r="I42" s="30"/>
      <c r="J42" s="30"/>
      <c r="K42" s="31"/>
      <c r="L42" s="30"/>
      <c r="M42" s="30"/>
      <c r="N42" s="31"/>
      <c r="O42" s="30"/>
      <c r="P42" s="30"/>
      <c r="Q42" s="31"/>
      <c r="R42" s="30"/>
      <c r="S42" s="30"/>
      <c r="T42" s="31"/>
      <c r="U42" s="30"/>
      <c r="V42" s="279"/>
      <c r="W42" s="62">
        <f>AD43</f>
        <v>33.4</v>
      </c>
      <c r="X42" s="63" t="s">
        <v>8</v>
      </c>
      <c r="Y42" s="104" t="s">
        <v>39</v>
      </c>
      <c r="Z42" s="92">
        <v>0</v>
      </c>
      <c r="AA42" s="75"/>
      <c r="AB42" s="87" t="s">
        <v>40</v>
      </c>
      <c r="AC42" s="88">
        <f>Z40</f>
        <v>2.6</v>
      </c>
      <c r="AD42" s="88"/>
      <c r="AE42" s="88">
        <f>SUM(AC42*5)</f>
        <v>13</v>
      </c>
      <c r="AF42" s="88"/>
      <c r="AG42" s="117">
        <f>SUM(AC42*45)</f>
        <v>117</v>
      </c>
    </row>
    <row r="43" spans="2:33" ht="27.75" customHeight="1">
      <c r="B43" s="33" t="s">
        <v>41</v>
      </c>
      <c r="C43" s="163"/>
      <c r="D43" s="30"/>
      <c r="E43" s="35"/>
      <c r="F43" s="30"/>
      <c r="G43" s="30"/>
      <c r="H43" s="35"/>
      <c r="I43" s="30"/>
      <c r="J43" s="30"/>
      <c r="K43" s="31"/>
      <c r="L43" s="30"/>
      <c r="M43" s="30"/>
      <c r="N43" s="35"/>
      <c r="O43" s="30"/>
      <c r="P43" s="30"/>
      <c r="Q43" s="35"/>
      <c r="R43" s="30"/>
      <c r="S43" s="30"/>
      <c r="T43" s="35"/>
      <c r="U43" s="30"/>
      <c r="V43" s="279"/>
      <c r="W43" s="262" t="s">
        <v>42</v>
      </c>
      <c r="X43" s="263"/>
      <c r="Y43" s="105"/>
      <c r="Z43" s="110"/>
      <c r="AA43" s="16"/>
      <c r="AB43" s="94" t="s">
        <v>43</v>
      </c>
      <c r="AC43" s="95"/>
      <c r="AD43" s="96">
        <f>SUM(AD36+AD37+AD38+AD39+AD40)</f>
        <v>33.4</v>
      </c>
      <c r="AE43" s="96">
        <f>SUM(AE37+AE38+AE42)</f>
        <v>25.5</v>
      </c>
      <c r="AF43" s="96">
        <f>SUM(AF37:AF42)</f>
        <v>114.5</v>
      </c>
      <c r="AG43" s="118">
        <f>SUM(AG37+AG38+AG39+AG40+AG41+AG42)</f>
        <v>821.1</v>
      </c>
    </row>
    <row r="44" spans="2:33" ht="27.75" customHeight="1">
      <c r="B44" s="140"/>
      <c r="C44" s="168"/>
      <c r="D44" s="38"/>
      <c r="E44" s="39"/>
      <c r="F44" s="40"/>
      <c r="G44" s="40"/>
      <c r="H44" s="39"/>
      <c r="I44" s="40"/>
      <c r="J44" s="40"/>
      <c r="K44" s="39"/>
      <c r="L44" s="40"/>
      <c r="M44" s="40"/>
      <c r="N44" s="39"/>
      <c r="O44" s="40"/>
      <c r="P44" s="40"/>
      <c r="Q44" s="39"/>
      <c r="R44" s="40"/>
      <c r="S44" s="40"/>
      <c r="T44" s="39"/>
      <c r="U44" s="40"/>
      <c r="V44" s="280"/>
      <c r="W44" s="66">
        <f>AG43</f>
        <v>821.1</v>
      </c>
      <c r="X44" s="67" t="s">
        <v>6</v>
      </c>
      <c r="Y44" s="111"/>
      <c r="Z44" s="112"/>
      <c r="AA44" s="75"/>
      <c r="AB44" s="99"/>
      <c r="AC44" s="99"/>
      <c r="AD44" s="100"/>
      <c r="AE44" s="100"/>
      <c r="AF44" s="100"/>
      <c r="AG44" s="100"/>
    </row>
    <row r="45" spans="3:33" ht="21.75" customHeight="1">
      <c r="C45" s="16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113"/>
      <c r="AE45" s="17"/>
      <c r="AF45" s="17"/>
      <c r="AG45" s="17"/>
    </row>
    <row r="46" spans="2:30" ht="18.75">
      <c r="B46" s="142"/>
      <c r="D46" s="265"/>
      <c r="E46" s="265"/>
      <c r="F46" s="266"/>
      <c r="G46" s="266"/>
      <c r="H46" s="53"/>
      <c r="I46" s="16"/>
      <c r="J46" s="16"/>
      <c r="K46" s="53"/>
      <c r="L46" s="16"/>
      <c r="N46" s="53"/>
      <c r="O46" s="16"/>
      <c r="Q46" s="53"/>
      <c r="R46" s="16"/>
      <c r="T46" s="53"/>
      <c r="U46" s="16"/>
      <c r="V46" s="146"/>
      <c r="Z46" s="114"/>
      <c r="AB46" s="15"/>
      <c r="AC46" s="15"/>
      <c r="AD46" s="18"/>
    </row>
    <row r="47" ht="18.75">
      <c r="Z47" s="114"/>
    </row>
    <row r="48" ht="18.75">
      <c r="Z48" s="114"/>
    </row>
    <row r="49" ht="18.75">
      <c r="Z49" s="114"/>
    </row>
    <row r="50" ht="18.75">
      <c r="Z50" s="114"/>
    </row>
    <row r="51" ht="18.75">
      <c r="Z51" s="114"/>
    </row>
    <row r="52" ht="18.75">
      <c r="Z52" s="114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0.97" right="0.17" top="0.18" bottom="0.17" header="0.5" footer="0.23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2"/>
  <sheetViews>
    <sheetView view="pageBreakPreview" zoomScale="55" zoomScaleNormal="50" zoomScaleSheetLayoutView="55" zoomScalePageLayoutView="0" workbookViewId="0" topLeftCell="A22">
      <selection activeCell="M31" sqref="M31"/>
    </sheetView>
  </sheetViews>
  <sheetFormatPr defaultColWidth="9.00390625" defaultRowHeight="16.5"/>
  <cols>
    <col min="1" max="1" width="1.875" style="15" customWidth="1"/>
    <col min="2" max="2" width="4.875" style="124" customWidth="1"/>
    <col min="3" max="3" width="8.75390625" style="15" hidden="1" customWidth="1"/>
    <col min="4" max="4" width="21.625" style="15" customWidth="1"/>
    <col min="5" max="5" width="5.625" style="8" customWidth="1"/>
    <col min="6" max="6" width="10.625" style="15" customWidth="1"/>
    <col min="7" max="7" width="21.625" style="15" customWidth="1"/>
    <col min="8" max="8" width="5.625" style="8" customWidth="1"/>
    <col min="9" max="9" width="10.625" style="15" customWidth="1"/>
    <col min="10" max="10" width="21.625" style="15" customWidth="1"/>
    <col min="11" max="11" width="5.625" style="8" customWidth="1"/>
    <col min="12" max="12" width="10.625" style="15" customWidth="1"/>
    <col min="13" max="13" width="21.625" style="15" customWidth="1"/>
    <col min="14" max="14" width="5.625" style="8" customWidth="1"/>
    <col min="15" max="15" width="10.625" style="15" customWidth="1"/>
    <col min="16" max="16" width="21.625" style="15" customWidth="1"/>
    <col min="17" max="17" width="5.625" style="8" customWidth="1"/>
    <col min="18" max="18" width="10.625" style="15" customWidth="1"/>
    <col min="19" max="19" width="21.625" style="15" customWidth="1"/>
    <col min="20" max="20" width="5.625" style="8" customWidth="1"/>
    <col min="21" max="21" width="10.625" style="15" customWidth="1"/>
    <col min="22" max="22" width="5.25390625" style="125" customWidth="1"/>
    <col min="23" max="23" width="11.75390625" style="11" customWidth="1"/>
    <col min="24" max="24" width="2.625" style="12" customWidth="1"/>
    <col min="25" max="25" width="11.25390625" style="13" customWidth="1"/>
    <col min="26" max="26" width="6.625" style="14" customWidth="1"/>
    <col min="27" max="27" width="6.625" style="126" hidden="1" customWidth="1"/>
    <col min="28" max="28" width="16.50390625" style="120" hidden="1" customWidth="1"/>
    <col min="29" max="29" width="7.875" style="127" hidden="1" customWidth="1"/>
    <col min="30" max="30" width="10.25390625" style="127" hidden="1" customWidth="1"/>
    <col min="31" max="31" width="11.125" style="128" hidden="1" customWidth="1"/>
    <col min="32" max="32" width="11.25390625" style="128" hidden="1" customWidth="1"/>
    <col min="33" max="33" width="12.50390625" style="128" hidden="1" customWidth="1"/>
    <col min="34" max="35" width="9.00390625" style="126" hidden="1" customWidth="1"/>
    <col min="36" max="36" width="9.00390625" style="126" customWidth="1"/>
    <col min="37" max="37" width="9.00390625" style="126" bestFit="1" customWidth="1"/>
    <col min="38" max="16384" width="9.00390625" style="126" customWidth="1"/>
  </cols>
  <sheetData>
    <row r="1" spans="2:33" s="71" customFormat="1" ht="38.25" customHeight="1">
      <c r="B1" s="256" t="s">
        <v>320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70"/>
      <c r="AC1" s="72"/>
      <c r="AD1" s="72"/>
      <c r="AE1" s="72"/>
      <c r="AF1" s="72"/>
      <c r="AG1" s="72"/>
    </row>
    <row r="2" spans="2:33" s="71" customFormat="1" ht="13.5" customHeight="1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70"/>
      <c r="AC2" s="72"/>
      <c r="AD2" s="72"/>
      <c r="AE2" s="72"/>
      <c r="AF2" s="72"/>
      <c r="AG2" s="72"/>
    </row>
    <row r="3" spans="1:33" s="120" customFormat="1" ht="32.25" customHeight="1">
      <c r="A3" s="16"/>
      <c r="B3" s="272" t="s">
        <v>12</v>
      </c>
      <c r="C3" s="272"/>
      <c r="D3" s="272"/>
      <c r="E3" s="272"/>
      <c r="F3" s="27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6"/>
      <c r="T3" s="20"/>
      <c r="U3" s="20"/>
      <c r="V3" s="144"/>
      <c r="W3" s="57"/>
      <c r="X3" s="58"/>
      <c r="Y3" s="73"/>
      <c r="Z3" s="74"/>
      <c r="AA3" s="147"/>
      <c r="AC3" s="127"/>
      <c r="AD3" s="127"/>
      <c r="AE3" s="127"/>
      <c r="AF3" s="127"/>
      <c r="AG3" s="127"/>
    </row>
    <row r="4" spans="1:34" s="121" customFormat="1" ht="91.5">
      <c r="A4" s="79"/>
      <c r="B4" s="129" t="s">
        <v>13</v>
      </c>
      <c r="C4" s="130" t="s">
        <v>14</v>
      </c>
      <c r="D4" s="131" t="s">
        <v>15</v>
      </c>
      <c r="E4" s="24" t="s">
        <v>16</v>
      </c>
      <c r="F4" s="131"/>
      <c r="G4" s="131" t="s">
        <v>17</v>
      </c>
      <c r="H4" s="24" t="s">
        <v>16</v>
      </c>
      <c r="I4" s="131"/>
      <c r="J4" s="131" t="s">
        <v>18</v>
      </c>
      <c r="K4" s="24" t="s">
        <v>16</v>
      </c>
      <c r="L4" s="143"/>
      <c r="M4" s="131" t="s">
        <v>18</v>
      </c>
      <c r="N4" s="24" t="s">
        <v>16</v>
      </c>
      <c r="O4" s="131"/>
      <c r="P4" s="131" t="s">
        <v>18</v>
      </c>
      <c r="Q4" s="24" t="s">
        <v>16</v>
      </c>
      <c r="R4" s="131"/>
      <c r="S4" s="145" t="s">
        <v>19</v>
      </c>
      <c r="T4" s="24" t="s">
        <v>16</v>
      </c>
      <c r="U4" s="131"/>
      <c r="V4" s="60" t="s">
        <v>20</v>
      </c>
      <c r="W4" s="273" t="s">
        <v>21</v>
      </c>
      <c r="X4" s="274"/>
      <c r="Y4" s="76" t="s">
        <v>22</v>
      </c>
      <c r="Z4" s="77" t="s">
        <v>23</v>
      </c>
      <c r="AA4" s="148"/>
      <c r="AC4" s="149"/>
      <c r="AD4" s="149"/>
      <c r="AE4" s="149"/>
      <c r="AF4" s="149"/>
      <c r="AG4" s="149"/>
      <c r="AH4" s="122"/>
    </row>
    <row r="5" spans="1:34" s="122" customFormat="1" ht="64.5" customHeight="1">
      <c r="A5" s="115"/>
      <c r="B5" s="25">
        <v>4</v>
      </c>
      <c r="C5" s="259"/>
      <c r="D5" s="27" t="str">
        <f>'109年04月菜單'!A21</f>
        <v>胚芽米飯</v>
      </c>
      <c r="E5" s="27" t="s">
        <v>54</v>
      </c>
      <c r="F5" s="28" t="s">
        <v>24</v>
      </c>
      <c r="G5" s="27" t="str">
        <f>'109年04月菜單'!A22</f>
        <v>日式壽喜燒</v>
      </c>
      <c r="H5" s="27" t="s">
        <v>89</v>
      </c>
      <c r="I5" s="28" t="s">
        <v>24</v>
      </c>
      <c r="J5" s="27" t="str">
        <f>'109年04月菜單'!A23</f>
        <v>茶碗蒸</v>
      </c>
      <c r="K5" s="27" t="s">
        <v>55</v>
      </c>
      <c r="L5" s="28" t="s">
        <v>24</v>
      </c>
      <c r="M5" s="27" t="str">
        <f>'109年04月菜單'!A24</f>
        <v>豬肉水餃 &lt;冷&gt;</v>
      </c>
      <c r="N5" s="27" t="s">
        <v>192</v>
      </c>
      <c r="O5" s="28" t="s">
        <v>24</v>
      </c>
      <c r="P5" s="27" t="str">
        <f>'109年04月菜單'!A25</f>
        <v>深色蔬菜</v>
      </c>
      <c r="Q5" s="27" t="s">
        <v>49</v>
      </c>
      <c r="R5" s="28" t="s">
        <v>24</v>
      </c>
      <c r="S5" s="27" t="str">
        <f>'109年04月菜單'!A26</f>
        <v>味噌豆腐湯 &lt;豆&gt;</v>
      </c>
      <c r="T5" s="27" t="s">
        <v>45</v>
      </c>
      <c r="U5" s="28" t="s">
        <v>24</v>
      </c>
      <c r="V5" s="252"/>
      <c r="W5" s="260" t="s">
        <v>25</v>
      </c>
      <c r="X5" s="261"/>
      <c r="Y5" s="81" t="s">
        <v>26</v>
      </c>
      <c r="Z5" s="82">
        <v>6.4</v>
      </c>
      <c r="AA5" s="120"/>
      <c r="AB5" s="83" t="s">
        <v>27</v>
      </c>
      <c r="AC5" s="84">
        <f>Z10</f>
        <v>0</v>
      </c>
      <c r="AD5" s="84">
        <f>SUM(AC5*8)</f>
        <v>0</v>
      </c>
      <c r="AE5" s="84"/>
      <c r="AF5" s="84">
        <f>SUM(AC5*12)</f>
        <v>0</v>
      </c>
      <c r="AG5" s="116">
        <f>SUM(AC5*80)</f>
        <v>0</v>
      </c>
      <c r="AH5" s="126"/>
    </row>
    <row r="6" spans="2:33" ht="27.75" customHeight="1">
      <c r="B6" s="132" t="s">
        <v>28</v>
      </c>
      <c r="C6" s="259"/>
      <c r="D6" s="30" t="s">
        <v>76</v>
      </c>
      <c r="E6" s="31"/>
      <c r="F6" s="30">
        <v>70</v>
      </c>
      <c r="G6" s="30" t="s">
        <v>151</v>
      </c>
      <c r="H6" s="31"/>
      <c r="I6" s="30">
        <v>42</v>
      </c>
      <c r="J6" s="30" t="s">
        <v>223</v>
      </c>
      <c r="K6" s="31"/>
      <c r="L6" s="30">
        <v>44</v>
      </c>
      <c r="M6" s="30" t="s">
        <v>191</v>
      </c>
      <c r="N6" s="211" t="s">
        <v>65</v>
      </c>
      <c r="O6" s="30">
        <v>30</v>
      </c>
      <c r="P6" s="30" t="s">
        <v>93</v>
      </c>
      <c r="Q6" s="31"/>
      <c r="R6" s="30">
        <v>120</v>
      </c>
      <c r="S6" s="30" t="s">
        <v>78</v>
      </c>
      <c r="T6" s="61" t="s">
        <v>140</v>
      </c>
      <c r="U6" s="30">
        <v>32</v>
      </c>
      <c r="V6" s="253"/>
      <c r="W6" s="62">
        <f>AF11</f>
        <v>105</v>
      </c>
      <c r="X6" s="63" t="s">
        <v>8</v>
      </c>
      <c r="Y6" s="85" t="s">
        <v>29</v>
      </c>
      <c r="Z6" s="86">
        <v>2.5</v>
      </c>
      <c r="AA6" s="147"/>
      <c r="AB6" s="87" t="s">
        <v>30</v>
      </c>
      <c r="AC6" s="88">
        <f>Z6</f>
        <v>2.5</v>
      </c>
      <c r="AD6" s="88">
        <f>SUM(AC6*7)</f>
        <v>17.5</v>
      </c>
      <c r="AE6" s="88">
        <f>SUM(AC6*5)</f>
        <v>12.5</v>
      </c>
      <c r="AF6" s="88"/>
      <c r="AG6" s="117">
        <f>SUM(AC6*73)</f>
        <v>182.5</v>
      </c>
    </row>
    <row r="7" spans="2:33" ht="27.75" customHeight="1">
      <c r="B7" s="132">
        <v>13</v>
      </c>
      <c r="C7" s="259"/>
      <c r="D7" s="30" t="s">
        <v>77</v>
      </c>
      <c r="E7" s="31"/>
      <c r="F7" s="30">
        <v>50</v>
      </c>
      <c r="G7" s="30" t="s">
        <v>96</v>
      </c>
      <c r="H7" s="31"/>
      <c r="I7" s="30">
        <v>20</v>
      </c>
      <c r="J7" s="30" t="s">
        <v>194</v>
      </c>
      <c r="K7" s="210"/>
      <c r="L7" s="30">
        <v>10</v>
      </c>
      <c r="M7" s="30"/>
      <c r="N7" s="211"/>
      <c r="O7" s="30"/>
      <c r="P7" s="30"/>
      <c r="Q7" s="31"/>
      <c r="R7" s="30"/>
      <c r="S7" s="30" t="s">
        <v>96</v>
      </c>
      <c r="T7" s="31"/>
      <c r="U7" s="30">
        <v>20</v>
      </c>
      <c r="V7" s="253"/>
      <c r="W7" s="262" t="s">
        <v>31</v>
      </c>
      <c r="X7" s="263"/>
      <c r="Y7" s="89" t="s">
        <v>32</v>
      </c>
      <c r="Z7" s="86">
        <v>1.8</v>
      </c>
      <c r="AA7" s="120"/>
      <c r="AB7" s="87" t="s">
        <v>33</v>
      </c>
      <c r="AC7" s="88">
        <f>Z5</f>
        <v>6.4</v>
      </c>
      <c r="AD7" s="88">
        <f>SUM(AC7*2)</f>
        <v>12.8</v>
      </c>
      <c r="AE7" s="88"/>
      <c r="AF7" s="88">
        <f>SUM(AC7*15)</f>
        <v>96</v>
      </c>
      <c r="AG7" s="117">
        <f>SUM(AC7*68)</f>
        <v>435.20000000000005</v>
      </c>
    </row>
    <row r="8" spans="2:33" ht="27.75" customHeight="1">
      <c r="B8" s="132" t="s">
        <v>34</v>
      </c>
      <c r="C8" s="259"/>
      <c r="D8" s="30"/>
      <c r="E8" s="31"/>
      <c r="F8" s="30"/>
      <c r="G8" s="30" t="s">
        <v>193</v>
      </c>
      <c r="H8" s="31"/>
      <c r="I8" s="30">
        <v>10</v>
      </c>
      <c r="J8" s="30"/>
      <c r="K8" s="31"/>
      <c r="L8" s="30"/>
      <c r="M8" s="30"/>
      <c r="N8" s="31"/>
      <c r="O8" s="30"/>
      <c r="P8" s="30"/>
      <c r="Q8" s="31"/>
      <c r="R8" s="30"/>
      <c r="S8" s="30"/>
      <c r="T8" s="31"/>
      <c r="U8" s="30"/>
      <c r="V8" s="253"/>
      <c r="W8" s="62">
        <f>AE11</f>
        <v>25.5</v>
      </c>
      <c r="X8" s="63" t="s">
        <v>8</v>
      </c>
      <c r="Y8" s="89" t="s">
        <v>35</v>
      </c>
      <c r="Z8" s="86">
        <v>2.6</v>
      </c>
      <c r="AA8" s="147"/>
      <c r="AB8" s="87" t="s">
        <v>32</v>
      </c>
      <c r="AC8" s="88">
        <f>Z7</f>
        <v>1.8</v>
      </c>
      <c r="AD8" s="88">
        <f>SUM(AC8*1)</f>
        <v>1.8</v>
      </c>
      <c r="AE8" s="88"/>
      <c r="AF8" s="88">
        <f>SUM(AC8*5)</f>
        <v>9</v>
      </c>
      <c r="AG8" s="117">
        <f>SUM(AC8*24)</f>
        <v>43.2</v>
      </c>
    </row>
    <row r="9" spans="2:33" ht="27.75" customHeight="1">
      <c r="B9" s="257" t="s">
        <v>36</v>
      </c>
      <c r="C9" s="259"/>
      <c r="D9" s="30"/>
      <c r="E9" s="31"/>
      <c r="F9" s="30"/>
      <c r="G9" s="30"/>
      <c r="H9" s="31"/>
      <c r="I9" s="30"/>
      <c r="J9" s="30"/>
      <c r="K9" s="31"/>
      <c r="L9" s="30"/>
      <c r="M9" s="30"/>
      <c r="N9" s="31"/>
      <c r="O9" s="30"/>
      <c r="P9" s="30"/>
      <c r="Q9" s="31"/>
      <c r="R9" s="30"/>
      <c r="S9" s="30"/>
      <c r="T9" s="31"/>
      <c r="U9" s="30"/>
      <c r="V9" s="253"/>
      <c r="W9" s="262" t="s">
        <v>37</v>
      </c>
      <c r="X9" s="263"/>
      <c r="Y9" s="89" t="s">
        <v>38</v>
      </c>
      <c r="Z9" s="90">
        <v>0</v>
      </c>
      <c r="AA9" s="120"/>
      <c r="AB9" s="87" t="s">
        <v>38</v>
      </c>
      <c r="AC9" s="88">
        <f>Z9</f>
        <v>0</v>
      </c>
      <c r="AD9" s="88"/>
      <c r="AE9" s="88"/>
      <c r="AF9" s="88">
        <f>SUM(AC9*15)</f>
        <v>0</v>
      </c>
      <c r="AG9" s="117">
        <f>SUM(AC9*60)</f>
        <v>0</v>
      </c>
    </row>
    <row r="10" spans="2:33" ht="27.75" customHeight="1">
      <c r="B10" s="257"/>
      <c r="C10" s="259"/>
      <c r="D10" s="30"/>
      <c r="E10" s="31"/>
      <c r="F10" s="30"/>
      <c r="G10" s="30"/>
      <c r="H10" s="31"/>
      <c r="I10" s="30"/>
      <c r="J10" s="30"/>
      <c r="K10" s="31"/>
      <c r="L10" s="30"/>
      <c r="M10" s="30"/>
      <c r="N10" s="31"/>
      <c r="O10" s="30"/>
      <c r="P10" s="30"/>
      <c r="Q10" s="31"/>
      <c r="R10" s="30"/>
      <c r="S10" s="30"/>
      <c r="T10" s="31"/>
      <c r="U10" s="30"/>
      <c r="V10" s="253"/>
      <c r="W10" s="62">
        <f>AD11</f>
        <v>32.1</v>
      </c>
      <c r="X10" s="63" t="s">
        <v>8</v>
      </c>
      <c r="Y10" s="91" t="s">
        <v>39</v>
      </c>
      <c r="Z10" s="92">
        <v>0</v>
      </c>
      <c r="AA10" s="147"/>
      <c r="AB10" s="87" t="s">
        <v>40</v>
      </c>
      <c r="AC10" s="88">
        <f>Z8</f>
        <v>2.6</v>
      </c>
      <c r="AD10" s="88"/>
      <c r="AE10" s="88">
        <f>SUM(AC10*5)</f>
        <v>13</v>
      </c>
      <c r="AF10" s="88"/>
      <c r="AG10" s="117">
        <f>SUM(AC10*45)</f>
        <v>117</v>
      </c>
    </row>
    <row r="11" spans="2:33" ht="27.75" customHeight="1">
      <c r="B11" s="33" t="s">
        <v>41</v>
      </c>
      <c r="C11" s="133"/>
      <c r="D11" s="30"/>
      <c r="E11" s="35"/>
      <c r="F11" s="30"/>
      <c r="G11" s="30"/>
      <c r="H11" s="35"/>
      <c r="I11" s="30"/>
      <c r="J11" s="30"/>
      <c r="K11" s="31"/>
      <c r="L11" s="30"/>
      <c r="M11" s="30"/>
      <c r="N11" s="35"/>
      <c r="O11" s="30"/>
      <c r="P11" s="30"/>
      <c r="Q11" s="35"/>
      <c r="R11" s="30"/>
      <c r="S11" s="30"/>
      <c r="T11" s="35"/>
      <c r="U11" s="30"/>
      <c r="V11" s="253"/>
      <c r="W11" s="262" t="s">
        <v>42</v>
      </c>
      <c r="X11" s="263"/>
      <c r="Y11" s="93"/>
      <c r="Z11" s="90"/>
      <c r="AA11" s="120"/>
      <c r="AB11" s="150" t="s">
        <v>43</v>
      </c>
      <c r="AC11" s="151"/>
      <c r="AD11" s="152">
        <f>SUM(AD4+AD5+AD6+AD7+AD8)</f>
        <v>32.1</v>
      </c>
      <c r="AE11" s="152">
        <f>SUM(AE5+AE6+AE10)</f>
        <v>25.5</v>
      </c>
      <c r="AF11" s="152">
        <f>SUM(AF5:AF10)</f>
        <v>105</v>
      </c>
      <c r="AG11" s="159">
        <f>SUM(AG5+AG6+AG7+AG8+AG9+AG10)</f>
        <v>777.9000000000001</v>
      </c>
    </row>
    <row r="12" spans="2:34" ht="27.75" customHeight="1">
      <c r="B12" s="134"/>
      <c r="C12" s="135"/>
      <c r="D12" s="38"/>
      <c r="E12" s="39"/>
      <c r="F12" s="40"/>
      <c r="G12" s="40"/>
      <c r="H12" s="39"/>
      <c r="I12" s="40"/>
      <c r="J12" s="40"/>
      <c r="K12" s="39"/>
      <c r="L12" s="40"/>
      <c r="M12" s="40"/>
      <c r="N12" s="39"/>
      <c r="O12" s="40"/>
      <c r="P12" s="40"/>
      <c r="Q12" s="39"/>
      <c r="R12" s="40"/>
      <c r="S12" s="40"/>
      <c r="T12" s="39"/>
      <c r="U12" s="40"/>
      <c r="V12" s="254"/>
      <c r="W12" s="64">
        <f>AG11</f>
        <v>777.9000000000001</v>
      </c>
      <c r="X12" s="65" t="s">
        <v>6</v>
      </c>
      <c r="Y12" s="97"/>
      <c r="Z12" s="98"/>
      <c r="AA12" s="147"/>
      <c r="AB12" s="153"/>
      <c r="AC12" s="154"/>
      <c r="AD12" s="155"/>
      <c r="AE12" s="155"/>
      <c r="AF12" s="155"/>
      <c r="AG12" s="155"/>
      <c r="AH12" s="122"/>
    </row>
    <row r="13" spans="1:34" s="122" customFormat="1" ht="27.75" customHeight="1">
      <c r="A13" s="115"/>
      <c r="B13" s="25">
        <v>4</v>
      </c>
      <c r="C13" s="259"/>
      <c r="D13" s="27" t="str">
        <f>'109年04月菜單'!G21</f>
        <v>白米飯</v>
      </c>
      <c r="E13" s="27" t="s">
        <v>47</v>
      </c>
      <c r="F13" s="27"/>
      <c r="G13" s="27" t="str">
        <f>'109年04月菜單'!G22</f>
        <v>甜麵醬燒鴨</v>
      </c>
      <c r="H13" s="27" t="s">
        <v>55</v>
      </c>
      <c r="I13" s="27"/>
      <c r="J13" s="27" t="str">
        <f>'109年04月菜單'!G23</f>
        <v>炸魚丁 &lt;炸&gt;&lt;加&gt;&lt;海&gt;</v>
      </c>
      <c r="K13" s="182" t="s">
        <v>196</v>
      </c>
      <c r="L13" s="27"/>
      <c r="M13" s="27" t="str">
        <f>'109年04月菜單'!G24</f>
        <v>花椰肉絲</v>
      </c>
      <c r="N13" s="27" t="s">
        <v>89</v>
      </c>
      <c r="O13" s="27"/>
      <c r="P13" s="27" t="str">
        <f>'109年04月菜單'!G25</f>
        <v>深色蔬菜</v>
      </c>
      <c r="Q13" s="27" t="s">
        <v>49</v>
      </c>
      <c r="R13" s="27"/>
      <c r="S13" s="27" t="str">
        <f>'109年04月菜單'!G26</f>
        <v>冬粉料湯</v>
      </c>
      <c r="T13" s="27" t="s">
        <v>45</v>
      </c>
      <c r="U13" s="27"/>
      <c r="V13" s="252"/>
      <c r="W13" s="260" t="s">
        <v>25</v>
      </c>
      <c r="X13" s="261"/>
      <c r="Y13" s="101" t="s">
        <v>26</v>
      </c>
      <c r="Z13" s="82">
        <v>6.7</v>
      </c>
      <c r="AA13" s="120"/>
      <c r="AB13" s="83" t="s">
        <v>27</v>
      </c>
      <c r="AC13" s="84">
        <f>Z18</f>
        <v>0</v>
      </c>
      <c r="AD13" s="84">
        <f>SUM(AC13*8)</f>
        <v>0</v>
      </c>
      <c r="AE13" s="84"/>
      <c r="AF13" s="84">
        <f>SUM(AC13*12)</f>
        <v>0</v>
      </c>
      <c r="AG13" s="116">
        <f>SUM(AC13*80)</f>
        <v>0</v>
      </c>
      <c r="AH13" s="126"/>
    </row>
    <row r="14" spans="2:33" ht="27.75" customHeight="1">
      <c r="B14" s="132" t="s">
        <v>28</v>
      </c>
      <c r="C14" s="259"/>
      <c r="D14" s="30" t="s">
        <v>76</v>
      </c>
      <c r="E14" s="31"/>
      <c r="F14" s="30">
        <v>120</v>
      </c>
      <c r="G14" s="30" t="s">
        <v>161</v>
      </c>
      <c r="H14" s="31"/>
      <c r="I14" s="30">
        <v>80</v>
      </c>
      <c r="J14" s="30" t="s">
        <v>195</v>
      </c>
      <c r="K14" s="210" t="s">
        <v>156</v>
      </c>
      <c r="L14" s="30">
        <v>35</v>
      </c>
      <c r="M14" s="30" t="s">
        <v>106</v>
      </c>
      <c r="N14" s="61"/>
      <c r="O14" s="30">
        <v>50</v>
      </c>
      <c r="P14" s="30" t="s">
        <v>93</v>
      </c>
      <c r="Q14" s="31"/>
      <c r="R14" s="30">
        <v>100</v>
      </c>
      <c r="S14" s="30" t="s">
        <v>107</v>
      </c>
      <c r="T14" s="32"/>
      <c r="U14" s="30">
        <v>3</v>
      </c>
      <c r="V14" s="253"/>
      <c r="W14" s="62">
        <f>AF19</f>
        <v>109.5</v>
      </c>
      <c r="X14" s="63" t="s">
        <v>8</v>
      </c>
      <c r="Y14" s="102" t="s">
        <v>29</v>
      </c>
      <c r="Z14" s="86">
        <v>2.4</v>
      </c>
      <c r="AA14" s="147"/>
      <c r="AB14" s="87" t="s">
        <v>30</v>
      </c>
      <c r="AC14" s="88">
        <f>Z14</f>
        <v>2.4</v>
      </c>
      <c r="AD14" s="88">
        <f>SUM(AC14*7)</f>
        <v>16.8</v>
      </c>
      <c r="AE14" s="88">
        <f>SUM(AC14*5)</f>
        <v>12</v>
      </c>
      <c r="AF14" s="88"/>
      <c r="AG14" s="117">
        <f>SUM(AC14*73)</f>
        <v>175.2</v>
      </c>
    </row>
    <row r="15" spans="2:33" ht="27.75" customHeight="1">
      <c r="B15" s="132">
        <v>14</v>
      </c>
      <c r="C15" s="259"/>
      <c r="D15" s="30"/>
      <c r="E15" s="31"/>
      <c r="F15" s="30"/>
      <c r="G15" s="30" t="s">
        <v>92</v>
      </c>
      <c r="H15" s="31"/>
      <c r="I15" s="30">
        <v>17.5</v>
      </c>
      <c r="J15" s="30"/>
      <c r="K15" s="32" t="s">
        <v>197</v>
      </c>
      <c r="L15" s="30"/>
      <c r="M15" s="30" t="s">
        <v>154</v>
      </c>
      <c r="N15" s="31"/>
      <c r="O15" s="30">
        <v>7</v>
      </c>
      <c r="P15" s="30"/>
      <c r="Q15" s="31"/>
      <c r="R15" s="30"/>
      <c r="S15" s="30" t="s">
        <v>81</v>
      </c>
      <c r="T15" s="31"/>
      <c r="U15" s="30">
        <v>10</v>
      </c>
      <c r="V15" s="253"/>
      <c r="W15" s="262" t="s">
        <v>31</v>
      </c>
      <c r="X15" s="263"/>
      <c r="Y15" s="103" t="s">
        <v>32</v>
      </c>
      <c r="Z15" s="86">
        <v>1.8</v>
      </c>
      <c r="AA15" s="120"/>
      <c r="AB15" s="87" t="s">
        <v>33</v>
      </c>
      <c r="AC15" s="88">
        <f>Z13</f>
        <v>6.7</v>
      </c>
      <c r="AD15" s="88">
        <f>SUM(AC15*2)</f>
        <v>13.4</v>
      </c>
      <c r="AE15" s="88"/>
      <c r="AF15" s="88">
        <f>SUM(AC15*15)</f>
        <v>100.5</v>
      </c>
      <c r="AG15" s="117">
        <f>SUM(AC15*68)</f>
        <v>455.6</v>
      </c>
    </row>
    <row r="16" spans="2:33" ht="27.75" customHeight="1">
      <c r="B16" s="132" t="s">
        <v>34</v>
      </c>
      <c r="C16" s="259"/>
      <c r="D16" s="30"/>
      <c r="E16" s="31"/>
      <c r="F16" s="30"/>
      <c r="G16" s="30"/>
      <c r="H16" s="31"/>
      <c r="I16" s="30"/>
      <c r="J16" s="30"/>
      <c r="K16" s="31"/>
      <c r="L16" s="30"/>
      <c r="M16" s="30" t="s">
        <v>141</v>
      </c>
      <c r="N16" s="31"/>
      <c r="O16" s="30">
        <v>10</v>
      </c>
      <c r="P16" s="30"/>
      <c r="Q16" s="31"/>
      <c r="R16" s="30"/>
      <c r="S16" s="30" t="s">
        <v>82</v>
      </c>
      <c r="T16" s="31"/>
      <c r="U16" s="30">
        <v>5</v>
      </c>
      <c r="V16" s="253"/>
      <c r="W16" s="62">
        <f>AE19</f>
        <v>27</v>
      </c>
      <c r="X16" s="63" t="s">
        <v>8</v>
      </c>
      <c r="Y16" s="103" t="s">
        <v>35</v>
      </c>
      <c r="Z16" s="86">
        <v>3</v>
      </c>
      <c r="AA16" s="147"/>
      <c r="AB16" s="87" t="s">
        <v>32</v>
      </c>
      <c r="AC16" s="88">
        <f>Z15</f>
        <v>1.8</v>
      </c>
      <c r="AD16" s="88">
        <f>SUM(AC16*1)</f>
        <v>1.8</v>
      </c>
      <c r="AE16" s="88"/>
      <c r="AF16" s="88">
        <f>SUM(AC16*5)</f>
        <v>9</v>
      </c>
      <c r="AG16" s="117">
        <f>SUM(AC16*24)</f>
        <v>43.2</v>
      </c>
    </row>
    <row r="17" spans="2:33" ht="27.75" customHeight="1">
      <c r="B17" s="257" t="s">
        <v>44</v>
      </c>
      <c r="C17" s="259"/>
      <c r="D17" s="30"/>
      <c r="E17" s="31"/>
      <c r="F17" s="30"/>
      <c r="G17" s="30"/>
      <c r="H17" s="31"/>
      <c r="I17" s="30"/>
      <c r="J17" s="30"/>
      <c r="K17" s="31"/>
      <c r="L17" s="30"/>
      <c r="M17" s="30"/>
      <c r="N17" s="31"/>
      <c r="O17" s="30"/>
      <c r="P17" s="30"/>
      <c r="Q17" s="31"/>
      <c r="R17" s="30"/>
      <c r="S17" s="30" t="s">
        <v>83</v>
      </c>
      <c r="T17" s="31"/>
      <c r="U17" s="30">
        <v>5</v>
      </c>
      <c r="V17" s="253"/>
      <c r="W17" s="262" t="s">
        <v>37</v>
      </c>
      <c r="X17" s="263"/>
      <c r="Y17" s="103" t="s">
        <v>38</v>
      </c>
      <c r="Z17" s="90">
        <v>0</v>
      </c>
      <c r="AA17" s="120"/>
      <c r="AB17" s="87" t="s">
        <v>38</v>
      </c>
      <c r="AC17" s="88">
        <f>Z17</f>
        <v>0</v>
      </c>
      <c r="AD17" s="88"/>
      <c r="AE17" s="88"/>
      <c r="AF17" s="88">
        <f>SUM(AC17*15)</f>
        <v>0</v>
      </c>
      <c r="AG17" s="117">
        <f>SUM(AC17*60)</f>
        <v>0</v>
      </c>
    </row>
    <row r="18" spans="2:33" ht="27.75" customHeight="1">
      <c r="B18" s="257"/>
      <c r="C18" s="259"/>
      <c r="D18" s="30"/>
      <c r="E18" s="31"/>
      <c r="F18" s="30"/>
      <c r="G18" s="30"/>
      <c r="H18" s="31"/>
      <c r="I18" s="30"/>
      <c r="J18" s="30"/>
      <c r="K18" s="31"/>
      <c r="L18" s="30"/>
      <c r="M18" s="30"/>
      <c r="N18" s="31"/>
      <c r="O18" s="30"/>
      <c r="P18" s="30"/>
      <c r="Q18" s="31"/>
      <c r="R18" s="30"/>
      <c r="S18" s="30" t="s">
        <v>154</v>
      </c>
      <c r="T18" s="31"/>
      <c r="U18" s="30">
        <v>3.5</v>
      </c>
      <c r="V18" s="253"/>
      <c r="W18" s="62">
        <f>AD19</f>
        <v>32</v>
      </c>
      <c r="X18" s="63" t="s">
        <v>8</v>
      </c>
      <c r="Y18" s="104" t="s">
        <v>39</v>
      </c>
      <c r="Z18" s="92">
        <v>0</v>
      </c>
      <c r="AA18" s="147"/>
      <c r="AB18" s="87" t="s">
        <v>40</v>
      </c>
      <c r="AC18" s="88">
        <f>Z16</f>
        <v>3</v>
      </c>
      <c r="AD18" s="88"/>
      <c r="AE18" s="88">
        <f>SUM(AC18*5)</f>
        <v>15</v>
      </c>
      <c r="AF18" s="88"/>
      <c r="AG18" s="117">
        <f>SUM(AC18*45)</f>
        <v>135</v>
      </c>
    </row>
    <row r="19" spans="2:33" ht="27.75" customHeight="1">
      <c r="B19" s="33" t="s">
        <v>41</v>
      </c>
      <c r="C19" s="133"/>
      <c r="D19" s="30"/>
      <c r="E19" s="35"/>
      <c r="F19" s="30"/>
      <c r="G19" s="30"/>
      <c r="H19" s="35"/>
      <c r="I19" s="30"/>
      <c r="J19" s="30"/>
      <c r="K19" s="31"/>
      <c r="L19" s="30"/>
      <c r="M19" s="30"/>
      <c r="N19" s="35"/>
      <c r="O19" s="30"/>
      <c r="P19" s="30"/>
      <c r="Q19" s="35"/>
      <c r="R19" s="30"/>
      <c r="S19" s="30"/>
      <c r="T19" s="35"/>
      <c r="U19" s="30"/>
      <c r="V19" s="253"/>
      <c r="W19" s="262" t="s">
        <v>42</v>
      </c>
      <c r="X19" s="263"/>
      <c r="Y19" s="105"/>
      <c r="Z19" s="90"/>
      <c r="AA19" s="120"/>
      <c r="AB19" s="150" t="s">
        <v>43</v>
      </c>
      <c r="AC19" s="151"/>
      <c r="AD19" s="152">
        <f>SUM(AD12+AD13+AD14+AD15+AD16)</f>
        <v>32</v>
      </c>
      <c r="AE19" s="152">
        <f>SUM(AE13+AE14+AE18)</f>
        <v>27</v>
      </c>
      <c r="AF19" s="152">
        <f>SUM(AF13:AF18)</f>
        <v>109.5</v>
      </c>
      <c r="AG19" s="159">
        <f>SUM(AG13+AG14+AG15+AG16+AG17+AG18)</f>
        <v>809</v>
      </c>
    </row>
    <row r="20" spans="2:34" ht="27.75" customHeight="1">
      <c r="B20" s="134"/>
      <c r="C20" s="135"/>
      <c r="D20" s="38"/>
      <c r="E20" s="39"/>
      <c r="F20" s="40"/>
      <c r="G20" s="40"/>
      <c r="H20" s="39"/>
      <c r="I20" s="40"/>
      <c r="J20" s="40"/>
      <c r="K20" s="39"/>
      <c r="L20" s="40"/>
      <c r="M20" s="40"/>
      <c r="N20" s="39"/>
      <c r="O20" s="40"/>
      <c r="P20" s="40"/>
      <c r="Q20" s="39"/>
      <c r="R20" s="40"/>
      <c r="S20" s="40"/>
      <c r="T20" s="39"/>
      <c r="U20" s="40"/>
      <c r="V20" s="254"/>
      <c r="W20" s="64">
        <f>AG19</f>
        <v>809</v>
      </c>
      <c r="X20" s="65" t="s">
        <v>6</v>
      </c>
      <c r="Y20" s="106"/>
      <c r="Z20" s="92"/>
      <c r="AA20" s="147"/>
      <c r="AB20" s="153"/>
      <c r="AC20" s="154"/>
      <c r="AD20" s="155"/>
      <c r="AE20" s="155"/>
      <c r="AF20" s="155"/>
      <c r="AG20" s="155"/>
      <c r="AH20" s="122"/>
    </row>
    <row r="21" spans="1:33" s="122" customFormat="1" ht="27.75" customHeight="1">
      <c r="A21" s="115"/>
      <c r="B21" s="25">
        <v>4</v>
      </c>
      <c r="C21" s="259"/>
      <c r="D21" s="27" t="str">
        <f>'109年04月菜單'!M21</f>
        <v>廣式炒飯</v>
      </c>
      <c r="E21" s="27" t="s">
        <v>55</v>
      </c>
      <c r="F21" s="27"/>
      <c r="G21" s="27" t="str">
        <f>'109年04月菜單'!M22</f>
        <v>雞米花 &lt;炸&gt;</v>
      </c>
      <c r="H21" s="182" t="s">
        <v>85</v>
      </c>
      <c r="I21" s="27"/>
      <c r="J21" s="27" t="str">
        <f>'109年04月菜單'!M23</f>
        <v>鮮肉湯包 &lt;冷&gt;</v>
      </c>
      <c r="K21" s="27" t="s">
        <v>45</v>
      </c>
      <c r="L21" s="27"/>
      <c r="M21" s="27" t="str">
        <f>'109年04月菜單'!M24</f>
        <v>糯米腸 &lt;加&gt;</v>
      </c>
      <c r="N21" s="27" t="s">
        <v>54</v>
      </c>
      <c r="O21" s="27"/>
      <c r="P21" s="27" t="str">
        <f>'109年04月菜單'!M25</f>
        <v>淺色蔬菜</v>
      </c>
      <c r="Q21" s="27" t="s">
        <v>49</v>
      </c>
      <c r="R21" s="27"/>
      <c r="S21" s="27" t="str">
        <f>'109年04月菜單'!M26</f>
        <v>榨菜肉絲湯 &lt;醃&gt;</v>
      </c>
      <c r="T21" s="27" t="s">
        <v>45</v>
      </c>
      <c r="U21" s="27"/>
      <c r="V21" s="252"/>
      <c r="W21" s="260" t="s">
        <v>25</v>
      </c>
      <c r="X21" s="261"/>
      <c r="Y21" s="101" t="s">
        <v>26</v>
      </c>
      <c r="Z21" s="82">
        <v>6</v>
      </c>
      <c r="AA21" s="120"/>
      <c r="AB21" s="83" t="s">
        <v>27</v>
      </c>
      <c r="AC21" s="84">
        <f>Z26</f>
        <v>0</v>
      </c>
      <c r="AD21" s="84">
        <f>SUM(AC21*8)</f>
        <v>0</v>
      </c>
      <c r="AE21" s="84"/>
      <c r="AF21" s="84">
        <f>SUM(AC21*12)</f>
        <v>0</v>
      </c>
      <c r="AG21" s="116">
        <f>SUM(AC21*80)</f>
        <v>0</v>
      </c>
    </row>
    <row r="22" spans="1:33" s="123" customFormat="1" ht="27.75" customHeight="1">
      <c r="A22" s="119"/>
      <c r="B22" s="136" t="s">
        <v>28</v>
      </c>
      <c r="C22" s="259"/>
      <c r="D22" s="30" t="s">
        <v>76</v>
      </c>
      <c r="E22" s="31"/>
      <c r="F22" s="30">
        <v>100</v>
      </c>
      <c r="G22" s="30" t="s">
        <v>327</v>
      </c>
      <c r="H22" s="31"/>
      <c r="I22" s="30">
        <v>60</v>
      </c>
      <c r="J22" s="30" t="s">
        <v>198</v>
      </c>
      <c r="K22" s="211" t="s">
        <v>199</v>
      </c>
      <c r="L22" s="30">
        <v>30</v>
      </c>
      <c r="M22" s="30" t="s">
        <v>200</v>
      </c>
      <c r="N22" s="210" t="s">
        <v>201</v>
      </c>
      <c r="O22" s="30">
        <v>50</v>
      </c>
      <c r="P22" s="30" t="s">
        <v>94</v>
      </c>
      <c r="Q22" s="31"/>
      <c r="R22" s="30">
        <v>120</v>
      </c>
      <c r="S22" s="30" t="s">
        <v>111</v>
      </c>
      <c r="T22" s="209" t="s">
        <v>66</v>
      </c>
      <c r="U22" s="30">
        <v>40</v>
      </c>
      <c r="V22" s="253"/>
      <c r="W22" s="62">
        <f>AF27</f>
        <v>99</v>
      </c>
      <c r="X22" s="63" t="s">
        <v>8</v>
      </c>
      <c r="Y22" s="102" t="s">
        <v>29</v>
      </c>
      <c r="Z22" s="86">
        <v>2.5</v>
      </c>
      <c r="AA22" s="156"/>
      <c r="AB22" s="87" t="s">
        <v>30</v>
      </c>
      <c r="AC22" s="88">
        <f>Z22</f>
        <v>2.5</v>
      </c>
      <c r="AD22" s="88">
        <f>SUM(AC22*7)</f>
        <v>17.5</v>
      </c>
      <c r="AE22" s="88">
        <f>SUM(AC22*5)</f>
        <v>12.5</v>
      </c>
      <c r="AF22" s="88"/>
      <c r="AG22" s="117">
        <f>SUM(AC22*73)</f>
        <v>182.5</v>
      </c>
    </row>
    <row r="23" spans="1:33" s="123" customFormat="1" ht="27.75" customHeight="1">
      <c r="A23" s="119"/>
      <c r="B23" s="136">
        <v>15</v>
      </c>
      <c r="C23" s="259"/>
      <c r="D23" s="30" t="s">
        <v>170</v>
      </c>
      <c r="E23" s="31"/>
      <c r="F23" s="30">
        <v>20</v>
      </c>
      <c r="G23" s="30"/>
      <c r="H23" s="31"/>
      <c r="I23" s="30"/>
      <c r="J23" s="30"/>
      <c r="K23" s="210"/>
      <c r="L23" s="30"/>
      <c r="M23" s="30"/>
      <c r="N23" s="31"/>
      <c r="O23" s="30"/>
      <c r="P23" s="30"/>
      <c r="Q23" s="31"/>
      <c r="R23" s="30"/>
      <c r="S23" s="30" t="s">
        <v>154</v>
      </c>
      <c r="T23" s="31"/>
      <c r="U23" s="30">
        <v>3.5</v>
      </c>
      <c r="V23" s="253"/>
      <c r="W23" s="262" t="s">
        <v>31</v>
      </c>
      <c r="X23" s="263"/>
      <c r="Y23" s="103" t="s">
        <v>32</v>
      </c>
      <c r="Z23" s="86">
        <v>1.8</v>
      </c>
      <c r="AA23" s="157"/>
      <c r="AB23" s="87" t="s">
        <v>33</v>
      </c>
      <c r="AC23" s="88">
        <f>Z21</f>
        <v>6</v>
      </c>
      <c r="AD23" s="88">
        <f>SUM(AC23*2)</f>
        <v>12</v>
      </c>
      <c r="AE23" s="88"/>
      <c r="AF23" s="88">
        <f>SUM(AC23*15)</f>
        <v>90</v>
      </c>
      <c r="AG23" s="117">
        <f>SUM(AC23*68)</f>
        <v>408</v>
      </c>
    </row>
    <row r="24" spans="1:33" s="123" customFormat="1" ht="27.75" customHeight="1">
      <c r="A24" s="119"/>
      <c r="B24" s="136" t="s">
        <v>34</v>
      </c>
      <c r="C24" s="259"/>
      <c r="D24" s="30" t="s">
        <v>176</v>
      </c>
      <c r="E24" s="31"/>
      <c r="F24" s="30">
        <v>14</v>
      </c>
      <c r="G24" s="30"/>
      <c r="H24" s="31"/>
      <c r="I24" s="30"/>
      <c r="J24" s="30"/>
      <c r="K24" s="31"/>
      <c r="L24" s="30"/>
      <c r="M24" s="30"/>
      <c r="N24" s="31"/>
      <c r="O24" s="30"/>
      <c r="P24" s="30"/>
      <c r="Q24" s="31"/>
      <c r="R24" s="30"/>
      <c r="S24" s="30"/>
      <c r="T24" s="31"/>
      <c r="U24" s="30"/>
      <c r="V24" s="253"/>
      <c r="W24" s="62">
        <f>AE27</f>
        <v>27.5</v>
      </c>
      <c r="X24" s="63" t="s">
        <v>8</v>
      </c>
      <c r="Y24" s="103" t="s">
        <v>35</v>
      </c>
      <c r="Z24" s="86">
        <v>3</v>
      </c>
      <c r="AA24" s="156"/>
      <c r="AB24" s="87" t="s">
        <v>32</v>
      </c>
      <c r="AC24" s="88">
        <f>Z23</f>
        <v>1.8</v>
      </c>
      <c r="AD24" s="88">
        <f>SUM(AC24*1)</f>
        <v>1.8</v>
      </c>
      <c r="AE24" s="88"/>
      <c r="AF24" s="88">
        <f>SUM(AC24*5)</f>
        <v>9</v>
      </c>
      <c r="AG24" s="117">
        <f>SUM(AC24*24)</f>
        <v>43.2</v>
      </c>
    </row>
    <row r="25" spans="1:33" s="123" customFormat="1" ht="27.75" customHeight="1">
      <c r="A25" s="119"/>
      <c r="B25" s="258" t="s">
        <v>46</v>
      </c>
      <c r="C25" s="259"/>
      <c r="D25" s="30"/>
      <c r="E25" s="31"/>
      <c r="F25" s="30"/>
      <c r="G25" s="30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0"/>
      <c r="S25" s="30"/>
      <c r="T25" s="31"/>
      <c r="U25" s="30"/>
      <c r="V25" s="253"/>
      <c r="W25" s="262" t="s">
        <v>37</v>
      </c>
      <c r="X25" s="263"/>
      <c r="Y25" s="103" t="s">
        <v>38</v>
      </c>
      <c r="Z25" s="90">
        <v>0</v>
      </c>
      <c r="AA25" s="157"/>
      <c r="AB25" s="87" t="s">
        <v>38</v>
      </c>
      <c r="AC25" s="88">
        <f>Z25</f>
        <v>0</v>
      </c>
      <c r="AD25" s="88"/>
      <c r="AE25" s="88"/>
      <c r="AF25" s="88">
        <f>SUM(AC25*15)</f>
        <v>0</v>
      </c>
      <c r="AG25" s="117">
        <f>SUM(AC25*60)</f>
        <v>0</v>
      </c>
    </row>
    <row r="26" spans="1:33" s="123" customFormat="1" ht="27.75" customHeight="1">
      <c r="A26" s="119"/>
      <c r="B26" s="258"/>
      <c r="C26" s="259"/>
      <c r="D26" s="30"/>
      <c r="E26" s="31"/>
      <c r="F26" s="30"/>
      <c r="G26" s="30"/>
      <c r="H26" s="31"/>
      <c r="I26" s="30"/>
      <c r="J26" s="30"/>
      <c r="K26" s="31"/>
      <c r="L26" s="30"/>
      <c r="M26" s="30"/>
      <c r="N26" s="31"/>
      <c r="O26" s="30"/>
      <c r="P26" s="30"/>
      <c r="Q26" s="31"/>
      <c r="R26" s="30"/>
      <c r="S26" s="30"/>
      <c r="T26" s="31"/>
      <c r="U26" s="30"/>
      <c r="V26" s="253"/>
      <c r="W26" s="62">
        <f>AD27</f>
        <v>31.3</v>
      </c>
      <c r="X26" s="63" t="s">
        <v>8</v>
      </c>
      <c r="Y26" s="104" t="s">
        <v>39</v>
      </c>
      <c r="Z26" s="92">
        <v>0</v>
      </c>
      <c r="AA26" s="156"/>
      <c r="AB26" s="87" t="s">
        <v>40</v>
      </c>
      <c r="AC26" s="88">
        <f>Z24</f>
        <v>3</v>
      </c>
      <c r="AD26" s="88"/>
      <c r="AE26" s="88">
        <f>SUM(AC26*5)</f>
        <v>15</v>
      </c>
      <c r="AF26" s="88"/>
      <c r="AG26" s="117">
        <f>SUM(AC26*45)</f>
        <v>135</v>
      </c>
    </row>
    <row r="27" spans="1:33" s="123" customFormat="1" ht="27.75" customHeight="1">
      <c r="A27" s="119"/>
      <c r="B27" s="33" t="s">
        <v>41</v>
      </c>
      <c r="C27" s="137"/>
      <c r="D27" s="30"/>
      <c r="E27" s="35"/>
      <c r="F27" s="30"/>
      <c r="G27" s="30"/>
      <c r="H27" s="35"/>
      <c r="I27" s="30"/>
      <c r="J27" s="30"/>
      <c r="K27" s="31"/>
      <c r="L27" s="30"/>
      <c r="M27" s="30"/>
      <c r="N27" s="35"/>
      <c r="O27" s="30"/>
      <c r="P27" s="30"/>
      <c r="Q27" s="35"/>
      <c r="R27" s="30"/>
      <c r="S27" s="30"/>
      <c r="T27" s="35"/>
      <c r="U27" s="30"/>
      <c r="V27" s="253"/>
      <c r="W27" s="262" t="s">
        <v>42</v>
      </c>
      <c r="X27" s="263"/>
      <c r="Y27" s="105"/>
      <c r="Z27" s="90"/>
      <c r="AA27" s="157"/>
      <c r="AB27" s="150" t="s">
        <v>43</v>
      </c>
      <c r="AC27" s="151"/>
      <c r="AD27" s="152">
        <f>SUM(AD20+AD21+AD22+AD23+AD24)</f>
        <v>31.3</v>
      </c>
      <c r="AE27" s="152">
        <f>SUM(AE21+AE22+AE26)</f>
        <v>27.5</v>
      </c>
      <c r="AF27" s="152">
        <f>SUM(AF21:AF26)</f>
        <v>99</v>
      </c>
      <c r="AG27" s="159">
        <f>SUM(AG21+AG22+AG23+AG24+AG25+AG26)</f>
        <v>768.7</v>
      </c>
    </row>
    <row r="28" spans="1:33" s="123" customFormat="1" ht="27.75" customHeight="1">
      <c r="A28" s="119"/>
      <c r="B28" s="138"/>
      <c r="C28" s="139"/>
      <c r="D28" s="38"/>
      <c r="E28" s="39"/>
      <c r="F28" s="40"/>
      <c r="G28" s="40"/>
      <c r="H28" s="39"/>
      <c r="I28" s="40"/>
      <c r="J28" s="40"/>
      <c r="K28" s="39"/>
      <c r="L28" s="40"/>
      <c r="M28" s="40"/>
      <c r="N28" s="39"/>
      <c r="O28" s="40"/>
      <c r="P28" s="40"/>
      <c r="Q28" s="39"/>
      <c r="R28" s="40"/>
      <c r="S28" s="40"/>
      <c r="T28" s="39"/>
      <c r="U28" s="40"/>
      <c r="V28" s="254"/>
      <c r="W28" s="64">
        <f>AG27</f>
        <v>768.7</v>
      </c>
      <c r="X28" s="65" t="s">
        <v>6</v>
      </c>
      <c r="Y28" s="109"/>
      <c r="Z28" s="90"/>
      <c r="AA28" s="156"/>
      <c r="AB28" s="153"/>
      <c r="AC28" s="154"/>
      <c r="AD28" s="155"/>
      <c r="AE28" s="155"/>
      <c r="AF28" s="155"/>
      <c r="AG28" s="155"/>
    </row>
    <row r="29" spans="1:33" s="122" customFormat="1" ht="27.75" customHeight="1">
      <c r="A29" s="115"/>
      <c r="B29" s="25">
        <v>4</v>
      </c>
      <c r="C29" s="259"/>
      <c r="D29" s="27" t="str">
        <f>'109年04月菜單'!S21</f>
        <v>地瓜飯</v>
      </c>
      <c r="E29" s="27" t="s">
        <v>47</v>
      </c>
      <c r="F29" s="27"/>
      <c r="G29" s="27" t="str">
        <f>'109年04月菜單'!S22</f>
        <v>紅燒肉排</v>
      </c>
      <c r="H29" s="27" t="s">
        <v>56</v>
      </c>
      <c r="I29" s="27"/>
      <c r="J29" s="27" t="str">
        <f>'109年04月菜單'!S23</f>
        <v>鮮蔬豆皮 &lt;豆&gt;</v>
      </c>
      <c r="K29" s="27" t="s">
        <v>45</v>
      </c>
      <c r="L29" s="27"/>
      <c r="M29" s="27" t="str">
        <f>'109年04月菜單'!S24</f>
        <v>咖哩燒雞</v>
      </c>
      <c r="N29" s="27" t="s">
        <v>45</v>
      </c>
      <c r="O29" s="27"/>
      <c r="P29" s="27" t="str">
        <f>'109年04月菜單'!S25</f>
        <v>深色蔬菜</v>
      </c>
      <c r="Q29" s="27" t="s">
        <v>49</v>
      </c>
      <c r="R29" s="27"/>
      <c r="S29" s="27" t="str">
        <f>'109年04月菜單'!S26</f>
        <v>玉米濃湯 &lt;芶&gt;</v>
      </c>
      <c r="T29" s="27" t="s">
        <v>45</v>
      </c>
      <c r="U29" s="27"/>
      <c r="V29" s="252"/>
      <c r="W29" s="260" t="s">
        <v>25</v>
      </c>
      <c r="X29" s="261"/>
      <c r="Y29" s="101" t="s">
        <v>26</v>
      </c>
      <c r="Z29" s="82">
        <v>6.7</v>
      </c>
      <c r="AA29" s="120"/>
      <c r="AB29" s="83" t="s">
        <v>27</v>
      </c>
      <c r="AC29" s="84">
        <f>Z34</f>
        <v>0</v>
      </c>
      <c r="AD29" s="84">
        <f>SUM(AC29*8)</f>
        <v>0</v>
      </c>
      <c r="AE29" s="84"/>
      <c r="AF29" s="84">
        <f>SUM(AC29*12)</f>
        <v>0</v>
      </c>
      <c r="AG29" s="116">
        <f>SUM(AC29*80)</f>
        <v>0</v>
      </c>
    </row>
    <row r="30" spans="2:33" ht="27.75" customHeight="1">
      <c r="B30" s="132" t="s">
        <v>28</v>
      </c>
      <c r="C30" s="259"/>
      <c r="D30" s="30" t="s">
        <v>76</v>
      </c>
      <c r="E30" s="31"/>
      <c r="F30" s="30">
        <v>100</v>
      </c>
      <c r="G30" s="30" t="s">
        <v>176</v>
      </c>
      <c r="H30" s="32"/>
      <c r="I30" s="30">
        <v>52.5</v>
      </c>
      <c r="J30" s="30" t="s">
        <v>104</v>
      </c>
      <c r="K30" s="31"/>
      <c r="L30" s="30">
        <v>50</v>
      </c>
      <c r="M30" s="30" t="s">
        <v>108</v>
      </c>
      <c r="N30" s="61"/>
      <c r="O30" s="30">
        <v>36</v>
      </c>
      <c r="P30" s="30" t="s">
        <v>93</v>
      </c>
      <c r="Q30" s="31"/>
      <c r="R30" s="30">
        <v>100</v>
      </c>
      <c r="S30" s="30" t="s">
        <v>109</v>
      </c>
      <c r="T30" s="209" t="s">
        <v>142</v>
      </c>
      <c r="U30" s="30">
        <v>25.5</v>
      </c>
      <c r="V30" s="253"/>
      <c r="W30" s="62">
        <f>AF35</f>
        <v>111.5</v>
      </c>
      <c r="X30" s="63" t="s">
        <v>8</v>
      </c>
      <c r="Y30" s="102" t="s">
        <v>29</v>
      </c>
      <c r="Z30" s="86">
        <v>2.2</v>
      </c>
      <c r="AA30" s="147"/>
      <c r="AB30" s="87" t="s">
        <v>30</v>
      </c>
      <c r="AC30" s="88">
        <f>Z30</f>
        <v>2.2</v>
      </c>
      <c r="AD30" s="88">
        <f>SUM(AC30*7)</f>
        <v>15.400000000000002</v>
      </c>
      <c r="AE30" s="88">
        <f>SUM(AC30*5)</f>
        <v>11</v>
      </c>
      <c r="AF30" s="88"/>
      <c r="AG30" s="117">
        <f>SUM(AC30*73)</f>
        <v>160.60000000000002</v>
      </c>
    </row>
    <row r="31" spans="2:33" ht="27.75" customHeight="1">
      <c r="B31" s="132">
        <v>16</v>
      </c>
      <c r="C31" s="259"/>
      <c r="D31" s="30" t="s">
        <v>95</v>
      </c>
      <c r="E31" s="31"/>
      <c r="F31" s="30">
        <v>55</v>
      </c>
      <c r="G31" s="30"/>
      <c r="H31" s="31"/>
      <c r="I31" s="30"/>
      <c r="J31" s="30" t="s">
        <v>143</v>
      </c>
      <c r="K31" s="61" t="s">
        <v>328</v>
      </c>
      <c r="L31" s="30">
        <v>3</v>
      </c>
      <c r="M31" s="30" t="s">
        <v>97</v>
      </c>
      <c r="N31" s="31"/>
      <c r="O31" s="30">
        <v>20</v>
      </c>
      <c r="P31" s="30"/>
      <c r="Q31" s="31"/>
      <c r="R31" s="30"/>
      <c r="S31" s="30" t="s">
        <v>96</v>
      </c>
      <c r="T31" s="31"/>
      <c r="U31" s="30">
        <v>20</v>
      </c>
      <c r="V31" s="253"/>
      <c r="W31" s="262" t="s">
        <v>31</v>
      </c>
      <c r="X31" s="263"/>
      <c r="Y31" s="103" t="s">
        <v>32</v>
      </c>
      <c r="Z31" s="86">
        <v>2.2</v>
      </c>
      <c r="AA31" s="120"/>
      <c r="AB31" s="87" t="s">
        <v>33</v>
      </c>
      <c r="AC31" s="88">
        <f>Z29</f>
        <v>6.7</v>
      </c>
      <c r="AD31" s="88">
        <f>SUM(AC31*2)</f>
        <v>13.4</v>
      </c>
      <c r="AE31" s="88"/>
      <c r="AF31" s="88">
        <f>SUM(AC31*15)</f>
        <v>100.5</v>
      </c>
      <c r="AG31" s="117">
        <f>SUM(AC31*68)</f>
        <v>455.6</v>
      </c>
    </row>
    <row r="32" spans="2:33" ht="27.75" customHeight="1">
      <c r="B32" s="132" t="s">
        <v>34</v>
      </c>
      <c r="C32" s="259"/>
      <c r="D32" s="30"/>
      <c r="E32" s="31"/>
      <c r="F32" s="30"/>
      <c r="G32" s="30"/>
      <c r="H32" s="31"/>
      <c r="I32" s="30"/>
      <c r="J32" s="30" t="s">
        <v>97</v>
      </c>
      <c r="K32" s="31"/>
      <c r="L32" s="30">
        <v>10</v>
      </c>
      <c r="M32" s="30" t="s">
        <v>96</v>
      </c>
      <c r="N32" s="31"/>
      <c r="O32" s="30">
        <v>20</v>
      </c>
      <c r="P32" s="30"/>
      <c r="Q32" s="31"/>
      <c r="R32" s="30"/>
      <c r="S32" s="30" t="s">
        <v>102</v>
      </c>
      <c r="T32" s="31"/>
      <c r="U32" s="30">
        <v>5.5</v>
      </c>
      <c r="V32" s="253"/>
      <c r="W32" s="62">
        <f>AE35</f>
        <v>24</v>
      </c>
      <c r="X32" s="63" t="s">
        <v>8</v>
      </c>
      <c r="Y32" s="103" t="s">
        <v>35</v>
      </c>
      <c r="Z32" s="86">
        <v>2.6</v>
      </c>
      <c r="AA32" s="147"/>
      <c r="AB32" s="87" t="s">
        <v>32</v>
      </c>
      <c r="AC32" s="88">
        <f>Z31</f>
        <v>2.2</v>
      </c>
      <c r="AD32" s="88">
        <f>SUM(AC32*1)</f>
        <v>2.2</v>
      </c>
      <c r="AE32" s="88"/>
      <c r="AF32" s="88">
        <f>SUM(AC32*5)</f>
        <v>11</v>
      </c>
      <c r="AG32" s="117">
        <f>SUM(AC32*24)</f>
        <v>52.800000000000004</v>
      </c>
    </row>
    <row r="33" spans="2:33" ht="27.75" customHeight="1">
      <c r="B33" s="257" t="s">
        <v>48</v>
      </c>
      <c r="C33" s="259"/>
      <c r="D33" s="30"/>
      <c r="E33" s="31"/>
      <c r="F33" s="30"/>
      <c r="G33" s="30"/>
      <c r="H33" s="31"/>
      <c r="I33" s="30"/>
      <c r="J33" s="30"/>
      <c r="K33" s="31"/>
      <c r="L33" s="30"/>
      <c r="M33" s="30" t="s">
        <v>150</v>
      </c>
      <c r="N33" s="31"/>
      <c r="O33" s="30">
        <v>20</v>
      </c>
      <c r="P33" s="30"/>
      <c r="Q33" s="31"/>
      <c r="R33" s="30"/>
      <c r="S33" s="30"/>
      <c r="T33" s="31"/>
      <c r="U33" s="30"/>
      <c r="V33" s="253"/>
      <c r="W33" s="262" t="s">
        <v>37</v>
      </c>
      <c r="X33" s="263"/>
      <c r="Y33" s="103" t="s">
        <v>38</v>
      </c>
      <c r="Z33" s="90">
        <v>0</v>
      </c>
      <c r="AA33" s="120"/>
      <c r="AB33" s="87" t="s">
        <v>38</v>
      </c>
      <c r="AC33" s="88">
        <f>Z33</f>
        <v>0</v>
      </c>
      <c r="AD33" s="88"/>
      <c r="AE33" s="88"/>
      <c r="AF33" s="88">
        <f>SUM(AC33*15)</f>
        <v>0</v>
      </c>
      <c r="AG33" s="117">
        <f>SUM(AC33*60)</f>
        <v>0</v>
      </c>
    </row>
    <row r="34" spans="2:33" ht="27.75" customHeight="1">
      <c r="B34" s="257"/>
      <c r="C34" s="259"/>
      <c r="D34" s="30"/>
      <c r="E34" s="31"/>
      <c r="F34" s="30"/>
      <c r="G34" s="30"/>
      <c r="H34" s="31"/>
      <c r="I34" s="30"/>
      <c r="J34" s="30"/>
      <c r="K34" s="31"/>
      <c r="L34" s="30"/>
      <c r="M34" s="30"/>
      <c r="N34" s="31"/>
      <c r="O34" s="30"/>
      <c r="P34" s="30"/>
      <c r="Q34" s="31"/>
      <c r="R34" s="30"/>
      <c r="S34" s="30"/>
      <c r="T34" s="31"/>
      <c r="U34" s="30"/>
      <c r="V34" s="253"/>
      <c r="W34" s="62">
        <f>AD35</f>
        <v>31.000000000000004</v>
      </c>
      <c r="X34" s="63" t="s">
        <v>8</v>
      </c>
      <c r="Y34" s="104" t="s">
        <v>39</v>
      </c>
      <c r="Z34" s="92">
        <v>0</v>
      </c>
      <c r="AA34" s="147"/>
      <c r="AB34" s="87" t="s">
        <v>40</v>
      </c>
      <c r="AC34" s="88">
        <f>Z32</f>
        <v>2.6</v>
      </c>
      <c r="AD34" s="88"/>
      <c r="AE34" s="88">
        <f>SUM(AC34*5)</f>
        <v>13</v>
      </c>
      <c r="AF34" s="88"/>
      <c r="AG34" s="117">
        <f>SUM(AC34*45)</f>
        <v>117</v>
      </c>
    </row>
    <row r="35" spans="2:33" ht="27.75" customHeight="1">
      <c r="B35" s="33" t="s">
        <v>41</v>
      </c>
      <c r="C35" s="133"/>
      <c r="D35" s="30"/>
      <c r="E35" s="35"/>
      <c r="F35" s="30"/>
      <c r="G35" s="30"/>
      <c r="H35" s="35"/>
      <c r="I35" s="30"/>
      <c r="J35" s="30"/>
      <c r="K35" s="31"/>
      <c r="L35" s="30"/>
      <c r="M35" s="30"/>
      <c r="N35" s="35"/>
      <c r="O35" s="30"/>
      <c r="P35" s="30"/>
      <c r="Q35" s="35"/>
      <c r="R35" s="30"/>
      <c r="S35" s="30"/>
      <c r="T35" s="35"/>
      <c r="U35" s="30"/>
      <c r="V35" s="253"/>
      <c r="W35" s="262" t="s">
        <v>42</v>
      </c>
      <c r="X35" s="263"/>
      <c r="Y35" s="105"/>
      <c r="Z35" s="110"/>
      <c r="AA35" s="120"/>
      <c r="AB35" s="150" t="s">
        <v>43</v>
      </c>
      <c r="AC35" s="151"/>
      <c r="AD35" s="152">
        <f>SUM(AD28+AD29+AD30+AD31+AD32)</f>
        <v>31.000000000000004</v>
      </c>
      <c r="AE35" s="152">
        <f>SUM(AE29+AE30+AE34)</f>
        <v>24</v>
      </c>
      <c r="AF35" s="152">
        <f>SUM(AF29:AF34)</f>
        <v>111.5</v>
      </c>
      <c r="AG35" s="159">
        <f>SUM(AG29+AG30+AG31+AG32+AG33+AG34)</f>
        <v>786</v>
      </c>
    </row>
    <row r="36" spans="2:33" ht="27.75" customHeight="1">
      <c r="B36" s="134"/>
      <c r="C36" s="135"/>
      <c r="D36" s="38"/>
      <c r="E36" s="39"/>
      <c r="F36" s="40"/>
      <c r="G36" s="40"/>
      <c r="H36" s="39"/>
      <c r="I36" s="40"/>
      <c r="J36" s="40"/>
      <c r="K36" s="39"/>
      <c r="L36" s="40"/>
      <c r="M36" s="40"/>
      <c r="N36" s="39"/>
      <c r="O36" s="40"/>
      <c r="P36" s="40"/>
      <c r="Q36" s="39"/>
      <c r="R36" s="40"/>
      <c r="S36" s="40"/>
      <c r="T36" s="39"/>
      <c r="U36" s="40"/>
      <c r="V36" s="254"/>
      <c r="W36" s="64">
        <f>AG35</f>
        <v>786</v>
      </c>
      <c r="X36" s="65" t="s">
        <v>6</v>
      </c>
      <c r="Y36" s="106"/>
      <c r="Z36" s="110"/>
      <c r="AA36" s="147"/>
      <c r="AB36" s="153"/>
      <c r="AC36" s="154"/>
      <c r="AD36" s="155"/>
      <c r="AE36" s="155"/>
      <c r="AF36" s="155"/>
      <c r="AG36" s="155"/>
    </row>
    <row r="37" spans="1:33" s="122" customFormat="1" ht="27.75" customHeight="1">
      <c r="A37" s="115"/>
      <c r="B37" s="25">
        <v>4</v>
      </c>
      <c r="C37" s="259"/>
      <c r="D37" s="27" t="str">
        <f>'109年04月菜單'!Y21</f>
        <v>白米飯</v>
      </c>
      <c r="E37" s="27" t="s">
        <v>185</v>
      </c>
      <c r="F37" s="27"/>
      <c r="G37" s="27" t="str">
        <f>'109年04月菜單'!Y22</f>
        <v>蜜汁雞翅</v>
      </c>
      <c r="H37" s="27" t="s">
        <v>56</v>
      </c>
      <c r="I37" s="27"/>
      <c r="J37" s="27" t="str">
        <f>'109年04月菜單'!Y23</f>
        <v>筍片鳥蛋</v>
      </c>
      <c r="K37" s="27" t="s">
        <v>160</v>
      </c>
      <c r="L37" s="27"/>
      <c r="M37" s="27" t="str">
        <f>'109年04月菜單'!Y24</f>
        <v>麻婆豆腐 &lt;豆&gt;</v>
      </c>
      <c r="N37" s="27" t="s">
        <v>205</v>
      </c>
      <c r="O37" s="27"/>
      <c r="P37" s="27" t="str">
        <f>'109年04月菜單'!Y25</f>
        <v>淺色蔬菜</v>
      </c>
      <c r="Q37" s="27" t="s">
        <v>49</v>
      </c>
      <c r="R37" s="27"/>
      <c r="S37" s="27" t="str">
        <f>'109年04月菜單'!Y26</f>
        <v>紫菜蛋花湯</v>
      </c>
      <c r="T37" s="27" t="s">
        <v>45</v>
      </c>
      <c r="U37" s="27"/>
      <c r="V37" s="252"/>
      <c r="W37" s="260" t="s">
        <v>25</v>
      </c>
      <c r="X37" s="261"/>
      <c r="Y37" s="101" t="s">
        <v>26</v>
      </c>
      <c r="Z37" s="82">
        <v>6</v>
      </c>
      <c r="AA37" s="120"/>
      <c r="AB37" s="83" t="s">
        <v>27</v>
      </c>
      <c r="AC37" s="84">
        <f>Z42</f>
        <v>0</v>
      </c>
      <c r="AD37" s="84">
        <f>SUM(AC37*8)</f>
        <v>0</v>
      </c>
      <c r="AE37" s="84"/>
      <c r="AF37" s="84">
        <f>SUM(AC37*12)</f>
        <v>0</v>
      </c>
      <c r="AG37" s="116">
        <f>SUM(AC37*80)</f>
        <v>0</v>
      </c>
    </row>
    <row r="38" spans="2:33" ht="27.75" customHeight="1">
      <c r="B38" s="132" t="s">
        <v>28</v>
      </c>
      <c r="C38" s="259"/>
      <c r="D38" s="30" t="s">
        <v>329</v>
      </c>
      <c r="E38" s="31"/>
      <c r="F38" s="30">
        <v>120</v>
      </c>
      <c r="G38" s="30" t="s">
        <v>202</v>
      </c>
      <c r="H38" s="31"/>
      <c r="I38" s="30">
        <v>52</v>
      </c>
      <c r="J38" s="30" t="s">
        <v>152</v>
      </c>
      <c r="K38" s="210"/>
      <c r="L38" s="30">
        <v>40</v>
      </c>
      <c r="M38" s="30" t="s">
        <v>203</v>
      </c>
      <c r="N38" s="61" t="s">
        <v>204</v>
      </c>
      <c r="O38" s="30">
        <v>56</v>
      </c>
      <c r="P38" s="30" t="s">
        <v>94</v>
      </c>
      <c r="Q38" s="31"/>
      <c r="R38" s="30">
        <v>100</v>
      </c>
      <c r="S38" s="30" t="s">
        <v>110</v>
      </c>
      <c r="T38" s="32"/>
      <c r="U38" s="30">
        <v>3</v>
      </c>
      <c r="V38" s="253"/>
      <c r="W38" s="62">
        <f>AF43</f>
        <v>101</v>
      </c>
      <c r="X38" s="63" t="s">
        <v>8</v>
      </c>
      <c r="Y38" s="102" t="s">
        <v>29</v>
      </c>
      <c r="Z38" s="86">
        <v>2.5</v>
      </c>
      <c r="AA38" s="147"/>
      <c r="AB38" s="87" t="s">
        <v>30</v>
      </c>
      <c r="AC38" s="88">
        <f>Z38</f>
        <v>2.5</v>
      </c>
      <c r="AD38" s="88">
        <f>SUM(AC38*7)</f>
        <v>17.5</v>
      </c>
      <c r="AE38" s="88">
        <f>SUM(AC38*5)</f>
        <v>12.5</v>
      </c>
      <c r="AF38" s="88"/>
      <c r="AG38" s="117">
        <f>SUM(AC38*73)</f>
        <v>182.5</v>
      </c>
    </row>
    <row r="39" spans="2:33" ht="27.75" customHeight="1">
      <c r="B39" s="132">
        <v>17</v>
      </c>
      <c r="C39" s="259"/>
      <c r="D39" s="30"/>
      <c r="E39" s="31"/>
      <c r="F39" s="30"/>
      <c r="G39" s="30"/>
      <c r="H39" s="31"/>
      <c r="I39" s="30"/>
      <c r="J39" s="30" t="s">
        <v>162</v>
      </c>
      <c r="K39" s="210"/>
      <c r="L39" s="30">
        <v>20</v>
      </c>
      <c r="M39" s="30" t="s">
        <v>176</v>
      </c>
      <c r="N39" s="31"/>
      <c r="O39" s="30">
        <v>3.5</v>
      </c>
      <c r="P39" s="30"/>
      <c r="Q39" s="31"/>
      <c r="R39" s="30"/>
      <c r="S39" s="30" t="s">
        <v>102</v>
      </c>
      <c r="T39" s="31"/>
      <c r="U39" s="30">
        <v>5.5</v>
      </c>
      <c r="V39" s="253"/>
      <c r="W39" s="262" t="s">
        <v>31</v>
      </c>
      <c r="X39" s="263"/>
      <c r="Y39" s="103" t="s">
        <v>32</v>
      </c>
      <c r="Z39" s="86">
        <v>2.2</v>
      </c>
      <c r="AA39" s="120"/>
      <c r="AB39" s="87" t="s">
        <v>33</v>
      </c>
      <c r="AC39" s="88">
        <f>Z37</f>
        <v>6</v>
      </c>
      <c r="AD39" s="88">
        <f>SUM(AC39*2)</f>
        <v>12</v>
      </c>
      <c r="AE39" s="88"/>
      <c r="AF39" s="88">
        <f>SUM(AC39*15)</f>
        <v>90</v>
      </c>
      <c r="AG39" s="117">
        <f>SUM(AC39*68)</f>
        <v>408</v>
      </c>
    </row>
    <row r="40" spans="2:33" ht="27.75" customHeight="1">
      <c r="B40" s="132" t="s">
        <v>34</v>
      </c>
      <c r="C40" s="259"/>
      <c r="D40" s="30"/>
      <c r="E40" s="31"/>
      <c r="F40" s="30"/>
      <c r="G40" s="30"/>
      <c r="H40" s="31"/>
      <c r="I40" s="30"/>
      <c r="J40" s="30" t="s">
        <v>163</v>
      </c>
      <c r="K40" s="31"/>
      <c r="L40" s="30">
        <v>12</v>
      </c>
      <c r="M40" s="30"/>
      <c r="N40" s="31"/>
      <c r="O40" s="30"/>
      <c r="P40" s="30"/>
      <c r="Q40" s="31"/>
      <c r="R40" s="30"/>
      <c r="S40" s="30"/>
      <c r="T40" s="31"/>
      <c r="U40" s="30"/>
      <c r="V40" s="253"/>
      <c r="W40" s="62">
        <f>AE43</f>
        <v>25.5</v>
      </c>
      <c r="X40" s="63" t="s">
        <v>8</v>
      </c>
      <c r="Y40" s="103" t="s">
        <v>35</v>
      </c>
      <c r="Z40" s="86">
        <v>2.6</v>
      </c>
      <c r="AA40" s="147"/>
      <c r="AB40" s="87" t="s">
        <v>32</v>
      </c>
      <c r="AC40" s="88">
        <f>Z39</f>
        <v>2.2</v>
      </c>
      <c r="AD40" s="88">
        <f>SUM(AC40*1)</f>
        <v>2.2</v>
      </c>
      <c r="AE40" s="88"/>
      <c r="AF40" s="88">
        <f>SUM(AC40*5)</f>
        <v>11</v>
      </c>
      <c r="AG40" s="117">
        <f>SUM(AC40*24)</f>
        <v>52.800000000000004</v>
      </c>
    </row>
    <row r="41" spans="2:33" ht="27.75" customHeight="1">
      <c r="B41" s="257" t="s">
        <v>50</v>
      </c>
      <c r="C41" s="259"/>
      <c r="D41" s="30"/>
      <c r="E41" s="31"/>
      <c r="F41" s="30"/>
      <c r="G41" s="30"/>
      <c r="H41" s="31"/>
      <c r="I41" s="30"/>
      <c r="J41" s="30" t="s">
        <v>164</v>
      </c>
      <c r="K41" s="31"/>
      <c r="L41" s="30">
        <v>10</v>
      </c>
      <c r="M41" s="30"/>
      <c r="N41" s="31"/>
      <c r="O41" s="30"/>
      <c r="P41" s="30"/>
      <c r="Q41" s="31"/>
      <c r="R41" s="30"/>
      <c r="S41" s="30"/>
      <c r="T41" s="31"/>
      <c r="U41" s="30"/>
      <c r="V41" s="253"/>
      <c r="W41" s="262" t="s">
        <v>37</v>
      </c>
      <c r="X41" s="263"/>
      <c r="Y41" s="103" t="s">
        <v>38</v>
      </c>
      <c r="Z41" s="90">
        <v>0</v>
      </c>
      <c r="AA41" s="120"/>
      <c r="AB41" s="87" t="s">
        <v>38</v>
      </c>
      <c r="AC41" s="88">
        <f>Z41</f>
        <v>0</v>
      </c>
      <c r="AD41" s="88"/>
      <c r="AE41" s="88"/>
      <c r="AF41" s="88">
        <f>SUM(AC41*15)</f>
        <v>0</v>
      </c>
      <c r="AG41" s="117">
        <f>SUM(AC41*60)</f>
        <v>0</v>
      </c>
    </row>
    <row r="42" spans="2:33" ht="27.75" customHeight="1">
      <c r="B42" s="257"/>
      <c r="C42" s="259"/>
      <c r="D42" s="30"/>
      <c r="E42" s="31"/>
      <c r="F42" s="30"/>
      <c r="G42" s="30"/>
      <c r="H42" s="31"/>
      <c r="I42" s="30"/>
      <c r="J42" s="30" t="s">
        <v>151</v>
      </c>
      <c r="K42" s="31"/>
      <c r="L42" s="30">
        <v>3.5</v>
      </c>
      <c r="M42" s="30"/>
      <c r="N42" s="31"/>
      <c r="O42" s="30"/>
      <c r="P42" s="30"/>
      <c r="Q42" s="31"/>
      <c r="R42" s="30"/>
      <c r="S42" s="30"/>
      <c r="T42" s="31"/>
      <c r="U42" s="30"/>
      <c r="V42" s="253"/>
      <c r="W42" s="62">
        <f>AD43</f>
        <v>31.7</v>
      </c>
      <c r="X42" s="63" t="s">
        <v>8</v>
      </c>
      <c r="Y42" s="104" t="s">
        <v>39</v>
      </c>
      <c r="Z42" s="92">
        <v>0</v>
      </c>
      <c r="AA42" s="147"/>
      <c r="AB42" s="87" t="s">
        <v>40</v>
      </c>
      <c r="AC42" s="88">
        <f>Z40</f>
        <v>2.6</v>
      </c>
      <c r="AD42" s="88"/>
      <c r="AE42" s="88">
        <f>SUM(AC42*5)</f>
        <v>13</v>
      </c>
      <c r="AF42" s="88"/>
      <c r="AG42" s="117">
        <f>SUM(AC42*45)</f>
        <v>117</v>
      </c>
    </row>
    <row r="43" spans="2:33" ht="27.75" customHeight="1">
      <c r="B43" s="33" t="s">
        <v>41</v>
      </c>
      <c r="C43" s="133"/>
      <c r="D43" s="30"/>
      <c r="E43" s="35"/>
      <c r="F43" s="30"/>
      <c r="G43" s="30"/>
      <c r="H43" s="35"/>
      <c r="I43" s="30"/>
      <c r="J43" s="30"/>
      <c r="K43" s="31"/>
      <c r="L43" s="30"/>
      <c r="M43" s="30"/>
      <c r="N43" s="35"/>
      <c r="O43" s="30"/>
      <c r="P43" s="30"/>
      <c r="Q43" s="35"/>
      <c r="R43" s="30"/>
      <c r="S43" s="30"/>
      <c r="T43" s="35"/>
      <c r="U43" s="30"/>
      <c r="V43" s="253"/>
      <c r="W43" s="262" t="s">
        <v>42</v>
      </c>
      <c r="X43" s="263"/>
      <c r="Y43" s="105"/>
      <c r="Z43" s="110"/>
      <c r="AA43" s="120"/>
      <c r="AB43" s="150" t="s">
        <v>43</v>
      </c>
      <c r="AC43" s="151"/>
      <c r="AD43" s="152">
        <f>SUM(AD36+AD37+AD38+AD39+AD40)</f>
        <v>31.7</v>
      </c>
      <c r="AE43" s="152">
        <f>SUM(AE37+AE38+AE42)</f>
        <v>25.5</v>
      </c>
      <c r="AF43" s="152">
        <f>SUM(AF37:AF42)</f>
        <v>101</v>
      </c>
      <c r="AG43" s="159">
        <f>SUM(AG37+AG38+AG39+AG40+AG41+AG42)</f>
        <v>760.3</v>
      </c>
    </row>
    <row r="44" spans="2:33" ht="27.75" customHeight="1">
      <c r="B44" s="140"/>
      <c r="C44" s="141"/>
      <c r="D44" s="30"/>
      <c r="E44" s="39"/>
      <c r="F44" s="40"/>
      <c r="G44" s="40"/>
      <c r="H44" s="39"/>
      <c r="I44" s="40"/>
      <c r="J44" s="40"/>
      <c r="K44" s="39"/>
      <c r="L44" s="40"/>
      <c r="M44" s="40"/>
      <c r="N44" s="39"/>
      <c r="O44" s="40"/>
      <c r="P44" s="40"/>
      <c r="Q44" s="39"/>
      <c r="R44" s="40"/>
      <c r="S44" s="40"/>
      <c r="T44" s="39"/>
      <c r="U44" s="40"/>
      <c r="V44" s="255"/>
      <c r="W44" s="66">
        <f>AG43</f>
        <v>760.3</v>
      </c>
      <c r="X44" s="67" t="s">
        <v>6</v>
      </c>
      <c r="Y44" s="111"/>
      <c r="Z44" s="112"/>
      <c r="AA44" s="147"/>
      <c r="AB44" s="153"/>
      <c r="AC44" s="154"/>
      <c r="AD44" s="155"/>
      <c r="AE44" s="155"/>
      <c r="AF44" s="155"/>
      <c r="AG44" s="155"/>
    </row>
    <row r="45" spans="3:58" ht="21.75" customHeight="1">
      <c r="C45" s="16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158"/>
      <c r="AE45" s="127"/>
      <c r="AF45" s="127"/>
      <c r="AG45" s="127"/>
      <c r="BF45" s="126" t="s">
        <v>52</v>
      </c>
    </row>
    <row r="46" spans="2:30" ht="18.75">
      <c r="B46" s="142"/>
      <c r="D46" s="265"/>
      <c r="E46" s="265"/>
      <c r="F46" s="266"/>
      <c r="G46" s="266"/>
      <c r="H46" s="53"/>
      <c r="I46" s="16"/>
      <c r="J46" s="16"/>
      <c r="K46" s="53"/>
      <c r="L46" s="16"/>
      <c r="N46" s="53"/>
      <c r="O46" s="16"/>
      <c r="Q46" s="53"/>
      <c r="R46" s="16"/>
      <c r="T46" s="53"/>
      <c r="U46" s="16"/>
      <c r="V46" s="146"/>
      <c r="Z46" s="114"/>
      <c r="AB46" s="126"/>
      <c r="AC46" s="128"/>
      <c r="AD46" s="128"/>
    </row>
    <row r="47" ht="18.75">
      <c r="Z47" s="114"/>
    </row>
    <row r="48" ht="18.75">
      <c r="Z48" s="114"/>
    </row>
    <row r="49" ht="18.75">
      <c r="Z49" s="114"/>
    </row>
    <row r="50" ht="18.75">
      <c r="Z50" s="114"/>
    </row>
    <row r="51" ht="18.75">
      <c r="Z51" s="114"/>
    </row>
    <row r="52" ht="18.75">
      <c r="Z52" s="114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23" right="0.17" top="0.18" bottom="0.17" header="0.5" footer="0.23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60" zoomScaleNormal="70" zoomScalePageLayoutView="0" workbookViewId="0" topLeftCell="A28">
      <selection activeCell="R40" sqref="R40"/>
    </sheetView>
  </sheetViews>
  <sheetFormatPr defaultColWidth="9.00390625" defaultRowHeight="16.5"/>
  <cols>
    <col min="1" max="1" width="1.875" style="6" customWidth="1"/>
    <col min="2" max="2" width="4.875" style="7" customWidth="1"/>
    <col min="3" max="3" width="8.75390625" style="6" hidden="1" customWidth="1"/>
    <col min="4" max="4" width="21.625" style="6" customWidth="1"/>
    <col min="5" max="5" width="5.625" style="9" customWidth="1"/>
    <col min="6" max="6" width="10.625" style="6" customWidth="1"/>
    <col min="7" max="7" width="21.625" style="6" customWidth="1"/>
    <col min="8" max="8" width="5.625" style="9" customWidth="1"/>
    <col min="9" max="9" width="10.625" style="6" customWidth="1"/>
    <col min="10" max="10" width="21.625" style="6" customWidth="1"/>
    <col min="11" max="11" width="5.625" style="9" customWidth="1"/>
    <col min="12" max="12" width="10.625" style="6" customWidth="1"/>
    <col min="13" max="13" width="21.625" style="6" customWidth="1"/>
    <col min="14" max="14" width="5.625" style="9" customWidth="1"/>
    <col min="15" max="15" width="10.625" style="6" customWidth="1"/>
    <col min="16" max="16" width="21.625" style="6" customWidth="1"/>
    <col min="17" max="17" width="5.625" style="9" customWidth="1"/>
    <col min="18" max="18" width="10.625" style="6" customWidth="1"/>
    <col min="19" max="19" width="21.625" style="6" customWidth="1"/>
    <col min="20" max="20" width="5.625" style="9" customWidth="1"/>
    <col min="21" max="21" width="10.625" style="6" customWidth="1"/>
    <col min="22" max="22" width="5.25390625" style="10" customWidth="1"/>
    <col min="23" max="23" width="11.75390625" style="11" customWidth="1"/>
    <col min="24" max="24" width="2.625" style="12" customWidth="1"/>
    <col min="25" max="25" width="11.25390625" style="13" customWidth="1"/>
    <col min="26" max="26" width="6.625" style="14" customWidth="1"/>
    <col min="27" max="27" width="6.625" style="15" hidden="1" customWidth="1"/>
    <col min="28" max="28" width="16.50390625" style="16" hidden="1" customWidth="1"/>
    <col min="29" max="29" width="7.875" style="16" hidden="1" customWidth="1"/>
    <col min="30" max="30" width="10.25390625" style="17" hidden="1" customWidth="1"/>
    <col min="31" max="31" width="11.125" style="18" hidden="1" customWidth="1"/>
    <col min="32" max="32" width="11.25390625" style="18" hidden="1" customWidth="1"/>
    <col min="33" max="33" width="12.50390625" style="18" hidden="1" customWidth="1"/>
    <col min="34" max="34" width="9.00390625" style="15" hidden="1" customWidth="1"/>
    <col min="35" max="35" width="9.00390625" style="6" hidden="1" customWidth="1"/>
    <col min="36" max="38" width="8.75390625" style="6" hidden="1" customWidth="1"/>
    <col min="39" max="39" width="9.00390625" style="6" bestFit="1" customWidth="1"/>
    <col min="40" max="16384" width="9.00390625" style="6" customWidth="1"/>
  </cols>
  <sheetData>
    <row r="1" spans="2:34" s="1" customFormat="1" ht="33.75" customHeight="1">
      <c r="B1" s="256" t="s">
        <v>319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70"/>
      <c r="AB1" s="71"/>
      <c r="AC1" s="71"/>
      <c r="AD1" s="72"/>
      <c r="AE1" s="72"/>
      <c r="AF1" s="72"/>
      <c r="AG1" s="72"/>
      <c r="AH1" s="71"/>
    </row>
    <row r="2" spans="2:34" s="1" customFormat="1" ht="16.5" customHeight="1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70"/>
      <c r="AB2" s="71"/>
      <c r="AC2" s="71"/>
      <c r="AD2" s="72"/>
      <c r="AE2" s="72"/>
      <c r="AF2" s="72"/>
      <c r="AG2" s="72"/>
      <c r="AH2" s="71"/>
    </row>
    <row r="3" spans="2:34" s="2" customFormat="1" ht="31.5" customHeight="1">
      <c r="B3" s="293" t="s">
        <v>12</v>
      </c>
      <c r="C3" s="293"/>
      <c r="D3" s="293"/>
      <c r="E3" s="293"/>
      <c r="F3" s="29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19"/>
      <c r="U3" s="19"/>
      <c r="V3" s="56"/>
      <c r="W3" s="57"/>
      <c r="X3" s="58"/>
      <c r="Y3" s="73"/>
      <c r="Z3" s="74"/>
      <c r="AA3" s="75"/>
      <c r="AB3" s="16"/>
      <c r="AC3" s="16"/>
      <c r="AD3" s="17"/>
      <c r="AE3" s="17"/>
      <c r="AF3" s="17"/>
      <c r="AG3" s="17"/>
      <c r="AH3" s="16"/>
    </row>
    <row r="4" spans="2:34" s="3" customFormat="1" ht="91.5">
      <c r="B4" s="21" t="s">
        <v>13</v>
      </c>
      <c r="C4" s="22" t="s">
        <v>14</v>
      </c>
      <c r="D4" s="23" t="s">
        <v>15</v>
      </c>
      <c r="E4" s="24" t="s">
        <v>16</v>
      </c>
      <c r="F4" s="23"/>
      <c r="G4" s="23" t="s">
        <v>17</v>
      </c>
      <c r="H4" s="24" t="s">
        <v>16</v>
      </c>
      <c r="I4" s="23"/>
      <c r="J4" s="23" t="s">
        <v>18</v>
      </c>
      <c r="K4" s="24" t="s">
        <v>16</v>
      </c>
      <c r="L4" s="54"/>
      <c r="M4" s="23" t="s">
        <v>18</v>
      </c>
      <c r="N4" s="24" t="s">
        <v>16</v>
      </c>
      <c r="O4" s="23"/>
      <c r="P4" s="23" t="s">
        <v>18</v>
      </c>
      <c r="Q4" s="24" t="s">
        <v>16</v>
      </c>
      <c r="R4" s="23"/>
      <c r="S4" s="59" t="s">
        <v>19</v>
      </c>
      <c r="T4" s="24" t="s">
        <v>16</v>
      </c>
      <c r="U4" s="23"/>
      <c r="V4" s="60" t="s">
        <v>20</v>
      </c>
      <c r="W4" s="273" t="s">
        <v>21</v>
      </c>
      <c r="X4" s="274"/>
      <c r="Y4" s="76" t="s">
        <v>22</v>
      </c>
      <c r="Z4" s="77" t="s">
        <v>23</v>
      </c>
      <c r="AA4" s="78"/>
      <c r="AB4" s="79"/>
      <c r="AC4" s="79"/>
      <c r="AD4" s="80"/>
      <c r="AE4" s="80"/>
      <c r="AF4" s="80"/>
      <c r="AG4" s="80"/>
      <c r="AH4" s="115"/>
    </row>
    <row r="5" spans="2:34" s="4" customFormat="1" ht="64.5" customHeight="1">
      <c r="B5" s="25">
        <v>4</v>
      </c>
      <c r="C5" s="289"/>
      <c r="D5" s="26" t="str">
        <f>'109年04月菜單'!A30</f>
        <v>胚芽米飯</v>
      </c>
      <c r="E5" s="26" t="s">
        <v>47</v>
      </c>
      <c r="F5" s="28" t="s">
        <v>24</v>
      </c>
      <c r="G5" s="26" t="str">
        <f>'109年04月菜單'!A31</f>
        <v>紅燒肉丁</v>
      </c>
      <c r="H5" s="27" t="s">
        <v>88</v>
      </c>
      <c r="I5" s="28" t="s">
        <v>24</v>
      </c>
      <c r="J5" s="26" t="str">
        <f>'109年04月菜單'!A32</f>
        <v>古早味菜脯蛋 &lt;醃&gt;</v>
      </c>
      <c r="K5" s="26" t="s">
        <v>208</v>
      </c>
      <c r="L5" s="28" t="s">
        <v>24</v>
      </c>
      <c r="M5" s="26" t="str">
        <f>'109年04月菜單'!A33</f>
        <v>黃瓜魷魚 &lt;海&gt;</v>
      </c>
      <c r="N5" s="26" t="s">
        <v>45</v>
      </c>
      <c r="O5" s="28" t="s">
        <v>24</v>
      </c>
      <c r="P5" s="26" t="str">
        <f>'109年04月菜單'!A34</f>
        <v>深色蔬菜</v>
      </c>
      <c r="Q5" s="26" t="s">
        <v>49</v>
      </c>
      <c r="R5" s="28" t="s">
        <v>24</v>
      </c>
      <c r="S5" s="26" t="str">
        <f>'109年04月菜單'!A35</f>
        <v>玉米蛋花湯</v>
      </c>
      <c r="T5" s="26" t="s">
        <v>45</v>
      </c>
      <c r="U5" s="28" t="s">
        <v>24</v>
      </c>
      <c r="V5" s="283"/>
      <c r="W5" s="260" t="s">
        <v>25</v>
      </c>
      <c r="X5" s="261"/>
      <c r="Y5" s="81" t="s">
        <v>26</v>
      </c>
      <c r="Z5" s="82">
        <v>6.5</v>
      </c>
      <c r="AA5" s="16"/>
      <c r="AB5" s="83" t="s">
        <v>27</v>
      </c>
      <c r="AC5" s="84">
        <f>Z10</f>
        <v>0</v>
      </c>
      <c r="AD5" s="84">
        <f>SUM(AC5*8)</f>
        <v>0</v>
      </c>
      <c r="AE5" s="84"/>
      <c r="AF5" s="84">
        <f>SUM(AC5*12)</f>
        <v>0</v>
      </c>
      <c r="AG5" s="116">
        <f>SUM(AC5*80)</f>
        <v>0</v>
      </c>
      <c r="AH5" s="15"/>
    </row>
    <row r="6" spans="2:33" ht="27.75" customHeight="1">
      <c r="B6" s="29" t="s">
        <v>28</v>
      </c>
      <c r="C6" s="289"/>
      <c r="D6" s="30" t="s">
        <v>76</v>
      </c>
      <c r="E6" s="31"/>
      <c r="F6" s="30">
        <v>70</v>
      </c>
      <c r="G6" s="30" t="s">
        <v>151</v>
      </c>
      <c r="H6" s="31"/>
      <c r="I6" s="30">
        <v>49</v>
      </c>
      <c r="J6" s="30" t="s">
        <v>112</v>
      </c>
      <c r="K6" s="31"/>
      <c r="L6" s="30">
        <v>44</v>
      </c>
      <c r="M6" s="30" t="s">
        <v>113</v>
      </c>
      <c r="N6" s="61"/>
      <c r="O6" s="30">
        <v>50</v>
      </c>
      <c r="P6" s="30" t="s">
        <v>93</v>
      </c>
      <c r="Q6" s="31"/>
      <c r="R6" s="30">
        <v>100</v>
      </c>
      <c r="S6" s="30" t="s">
        <v>115</v>
      </c>
      <c r="T6" s="32"/>
      <c r="U6" s="30">
        <v>42.5</v>
      </c>
      <c r="V6" s="284"/>
      <c r="W6" s="62">
        <f>AF11</f>
        <v>107.5</v>
      </c>
      <c r="X6" s="63" t="s">
        <v>8</v>
      </c>
      <c r="Y6" s="85" t="s">
        <v>29</v>
      </c>
      <c r="Z6" s="86">
        <v>2.5</v>
      </c>
      <c r="AA6" s="75"/>
      <c r="AB6" s="87" t="s">
        <v>30</v>
      </c>
      <c r="AC6" s="88">
        <f>Z6</f>
        <v>2.5</v>
      </c>
      <c r="AD6" s="88">
        <f>SUM(AC6*7)</f>
        <v>17.5</v>
      </c>
      <c r="AE6" s="88">
        <f>SUM(AC6*5)</f>
        <v>12.5</v>
      </c>
      <c r="AF6" s="88"/>
      <c r="AG6" s="117">
        <f>SUM(AC6*73)</f>
        <v>182.5</v>
      </c>
    </row>
    <row r="7" spans="2:33" ht="27.75" customHeight="1">
      <c r="B7" s="29">
        <v>20</v>
      </c>
      <c r="C7" s="289"/>
      <c r="D7" s="30" t="s">
        <v>77</v>
      </c>
      <c r="E7" s="31"/>
      <c r="F7" s="30">
        <v>50</v>
      </c>
      <c r="G7" s="30" t="s">
        <v>147</v>
      </c>
      <c r="H7" s="31"/>
      <c r="I7" s="30">
        <v>20</v>
      </c>
      <c r="J7" s="30" t="s">
        <v>206</v>
      </c>
      <c r="K7" s="209" t="s">
        <v>207</v>
      </c>
      <c r="L7" s="30">
        <v>20</v>
      </c>
      <c r="M7" s="30" t="s">
        <v>114</v>
      </c>
      <c r="N7" s="32" t="s">
        <v>144</v>
      </c>
      <c r="O7" s="30">
        <v>12</v>
      </c>
      <c r="P7" s="30"/>
      <c r="Q7" s="31"/>
      <c r="R7" s="30"/>
      <c r="S7" s="30" t="s">
        <v>116</v>
      </c>
      <c r="T7" s="31"/>
      <c r="U7" s="30">
        <v>5.5</v>
      </c>
      <c r="V7" s="284"/>
      <c r="W7" s="262" t="s">
        <v>31</v>
      </c>
      <c r="X7" s="263"/>
      <c r="Y7" s="89" t="s">
        <v>32</v>
      </c>
      <c r="Z7" s="86">
        <v>2</v>
      </c>
      <c r="AA7" s="16"/>
      <c r="AB7" s="87" t="s">
        <v>33</v>
      </c>
      <c r="AC7" s="88">
        <f>Z5</f>
        <v>6.5</v>
      </c>
      <c r="AD7" s="88">
        <f>SUM(AC7*2)</f>
        <v>13</v>
      </c>
      <c r="AE7" s="88"/>
      <c r="AF7" s="88">
        <f>SUM(AC7*15)</f>
        <v>97.5</v>
      </c>
      <c r="AG7" s="117">
        <f>SUM(AC7*68)</f>
        <v>442</v>
      </c>
    </row>
    <row r="8" spans="2:33" ht="27.75" customHeight="1">
      <c r="B8" s="29" t="s">
        <v>34</v>
      </c>
      <c r="C8" s="289"/>
      <c r="D8" s="30"/>
      <c r="E8" s="31"/>
      <c r="F8" s="30"/>
      <c r="G8" s="30"/>
      <c r="H8" s="31"/>
      <c r="I8" s="30"/>
      <c r="J8" s="30"/>
      <c r="K8" s="31"/>
      <c r="L8" s="30"/>
      <c r="M8" s="30" t="s">
        <v>64</v>
      </c>
      <c r="N8" s="31"/>
      <c r="O8" s="30">
        <v>10</v>
      </c>
      <c r="P8" s="30"/>
      <c r="Q8" s="31"/>
      <c r="R8" s="30"/>
      <c r="S8" s="30"/>
      <c r="T8" s="31"/>
      <c r="U8" s="30"/>
      <c r="V8" s="284"/>
      <c r="W8" s="62">
        <f>AE11</f>
        <v>25.5</v>
      </c>
      <c r="X8" s="63" t="s">
        <v>8</v>
      </c>
      <c r="Y8" s="89" t="s">
        <v>35</v>
      </c>
      <c r="Z8" s="86">
        <v>2.6</v>
      </c>
      <c r="AA8" s="75"/>
      <c r="AB8" s="87" t="s">
        <v>32</v>
      </c>
      <c r="AC8" s="88">
        <f>Z7</f>
        <v>2</v>
      </c>
      <c r="AD8" s="88">
        <f>SUM(AC8*1)</f>
        <v>2</v>
      </c>
      <c r="AE8" s="88"/>
      <c r="AF8" s="88">
        <f>SUM(AC8*5)</f>
        <v>10</v>
      </c>
      <c r="AG8" s="117">
        <f>SUM(AC8*24)</f>
        <v>48</v>
      </c>
    </row>
    <row r="9" spans="2:33" ht="27.75" customHeight="1">
      <c r="B9" s="287" t="s">
        <v>36</v>
      </c>
      <c r="C9" s="289"/>
      <c r="D9" s="30"/>
      <c r="E9" s="31"/>
      <c r="F9" s="30"/>
      <c r="G9" s="30"/>
      <c r="H9" s="31"/>
      <c r="I9" s="30"/>
      <c r="J9" s="30"/>
      <c r="K9" s="31"/>
      <c r="L9" s="30"/>
      <c r="M9" s="30"/>
      <c r="N9" s="31"/>
      <c r="O9" s="30"/>
      <c r="P9" s="30"/>
      <c r="Q9" s="31"/>
      <c r="R9" s="30"/>
      <c r="S9" s="30"/>
      <c r="T9" s="31"/>
      <c r="U9" s="30"/>
      <c r="V9" s="284"/>
      <c r="W9" s="262" t="s">
        <v>37</v>
      </c>
      <c r="X9" s="263"/>
      <c r="Y9" s="89" t="s">
        <v>38</v>
      </c>
      <c r="Z9" s="90">
        <v>0</v>
      </c>
      <c r="AA9" s="16"/>
      <c r="AB9" s="87" t="s">
        <v>38</v>
      </c>
      <c r="AC9" s="88">
        <f>Z9</f>
        <v>0</v>
      </c>
      <c r="AD9" s="88"/>
      <c r="AE9" s="88"/>
      <c r="AF9" s="88">
        <f>SUM(AC9*15)</f>
        <v>0</v>
      </c>
      <c r="AG9" s="117">
        <f>SUM(AC9*60)</f>
        <v>0</v>
      </c>
    </row>
    <row r="10" spans="2:33" ht="27.75" customHeight="1">
      <c r="B10" s="287"/>
      <c r="C10" s="289"/>
      <c r="D10" s="30"/>
      <c r="E10" s="31"/>
      <c r="F10" s="30"/>
      <c r="G10" s="30"/>
      <c r="H10" s="31"/>
      <c r="I10" s="30"/>
      <c r="J10" s="30"/>
      <c r="K10" s="31"/>
      <c r="L10" s="30"/>
      <c r="M10" s="30"/>
      <c r="N10" s="31"/>
      <c r="O10" s="30"/>
      <c r="P10" s="30"/>
      <c r="Q10" s="31"/>
      <c r="R10" s="30"/>
      <c r="S10" s="30"/>
      <c r="T10" s="31"/>
      <c r="U10" s="30"/>
      <c r="V10" s="284"/>
      <c r="W10" s="62">
        <f>AD11</f>
        <v>32.5</v>
      </c>
      <c r="X10" s="63" t="s">
        <v>8</v>
      </c>
      <c r="Y10" s="91" t="s">
        <v>39</v>
      </c>
      <c r="Z10" s="92">
        <v>0</v>
      </c>
      <c r="AA10" s="75"/>
      <c r="AB10" s="87" t="s">
        <v>40</v>
      </c>
      <c r="AC10" s="88">
        <f>Z8</f>
        <v>2.6</v>
      </c>
      <c r="AD10" s="88"/>
      <c r="AE10" s="88">
        <f>SUM(AC10*5)</f>
        <v>13</v>
      </c>
      <c r="AF10" s="88"/>
      <c r="AG10" s="117">
        <f>SUM(AC10*45)</f>
        <v>117</v>
      </c>
    </row>
    <row r="11" spans="2:33" ht="27.75" customHeight="1">
      <c r="B11" s="33" t="s">
        <v>41</v>
      </c>
      <c r="C11" s="34"/>
      <c r="D11" s="30"/>
      <c r="E11" s="35"/>
      <c r="F11" s="30"/>
      <c r="G11" s="30"/>
      <c r="H11" s="35"/>
      <c r="I11" s="30"/>
      <c r="J11" s="30"/>
      <c r="K11" s="31"/>
      <c r="L11" s="30"/>
      <c r="M11" s="30"/>
      <c r="N11" s="35"/>
      <c r="O11" s="30"/>
      <c r="P11" s="30"/>
      <c r="Q11" s="35"/>
      <c r="R11" s="30"/>
      <c r="S11" s="30"/>
      <c r="T11" s="35"/>
      <c r="U11" s="30"/>
      <c r="V11" s="284"/>
      <c r="W11" s="262" t="s">
        <v>42</v>
      </c>
      <c r="X11" s="263"/>
      <c r="Y11" s="93"/>
      <c r="Z11" s="90"/>
      <c r="AA11" s="16"/>
      <c r="AB11" s="94" t="s">
        <v>43</v>
      </c>
      <c r="AC11" s="95"/>
      <c r="AD11" s="96">
        <f>SUM(AD4+AD5+AD6+AD7+AD8)</f>
        <v>32.5</v>
      </c>
      <c r="AE11" s="96">
        <f>SUM(AE5+AE6+AE10)</f>
        <v>25.5</v>
      </c>
      <c r="AF11" s="96">
        <f>SUM(AF5:AF10)</f>
        <v>107.5</v>
      </c>
      <c r="AG11" s="118">
        <f>SUM(AG5+AG6+AG7+AG8+AG9+AG10)</f>
        <v>789.5</v>
      </c>
    </row>
    <row r="12" spans="2:34" ht="27.75" customHeight="1">
      <c r="B12" s="36"/>
      <c r="C12" s="37"/>
      <c r="D12" s="38"/>
      <c r="E12" s="39"/>
      <c r="F12" s="40"/>
      <c r="G12" s="40"/>
      <c r="H12" s="39"/>
      <c r="I12" s="40"/>
      <c r="J12" s="40"/>
      <c r="K12" s="39"/>
      <c r="L12" s="40"/>
      <c r="M12" s="40"/>
      <c r="N12" s="39"/>
      <c r="O12" s="40"/>
      <c r="P12" s="40"/>
      <c r="Q12" s="39"/>
      <c r="R12" s="40"/>
      <c r="S12" s="40"/>
      <c r="T12" s="39"/>
      <c r="U12" s="40"/>
      <c r="V12" s="285"/>
      <c r="W12" s="64">
        <f>AG11</f>
        <v>789.5</v>
      </c>
      <c r="X12" s="65" t="s">
        <v>6</v>
      </c>
      <c r="Y12" s="97"/>
      <c r="Z12" s="98"/>
      <c r="AA12" s="75"/>
      <c r="AB12" s="99"/>
      <c r="AC12" s="99"/>
      <c r="AD12" s="100"/>
      <c r="AE12" s="100"/>
      <c r="AF12" s="100"/>
      <c r="AG12" s="100"/>
      <c r="AH12" s="115"/>
    </row>
    <row r="13" spans="2:34" s="4" customFormat="1" ht="27.75" customHeight="1">
      <c r="B13" s="25">
        <v>4</v>
      </c>
      <c r="C13" s="289"/>
      <c r="D13" s="26" t="str">
        <f>'109年04月菜單'!G30</f>
        <v>白米飯</v>
      </c>
      <c r="E13" s="26" t="s">
        <v>47</v>
      </c>
      <c r="F13" s="26"/>
      <c r="G13" s="26" t="str">
        <f>'109年04月菜單'!G31</f>
        <v>炸雞翅 &lt;炸&gt;&lt;加&gt;</v>
      </c>
      <c r="H13" s="182" t="s">
        <v>210</v>
      </c>
      <c r="I13" s="26"/>
      <c r="J13" s="26" t="str">
        <f>'109年04月菜單'!G32</f>
        <v>白菜滷</v>
      </c>
      <c r="K13" s="27" t="s">
        <v>45</v>
      </c>
      <c r="L13" s="26"/>
      <c r="M13" s="26" t="str">
        <f>'109年04月菜單'!G33</f>
        <v>下飯肉燥</v>
      </c>
      <c r="N13" s="27" t="s">
        <v>45</v>
      </c>
      <c r="O13" s="26"/>
      <c r="P13" s="26" t="str">
        <f>'109年04月菜單'!G34</f>
        <v>深色蔬菜</v>
      </c>
      <c r="Q13" s="26" t="s">
        <v>49</v>
      </c>
      <c r="R13" s="26"/>
      <c r="S13" s="26" t="str">
        <f>'109年04月菜單'!G35</f>
        <v>嫩仙草</v>
      </c>
      <c r="T13" s="26" t="s">
        <v>45</v>
      </c>
      <c r="U13" s="26"/>
      <c r="V13" s="252"/>
      <c r="W13" s="260" t="s">
        <v>25</v>
      </c>
      <c r="X13" s="261"/>
      <c r="Y13" s="101" t="s">
        <v>26</v>
      </c>
      <c r="Z13" s="82">
        <v>6</v>
      </c>
      <c r="AA13" s="16"/>
      <c r="AB13" s="83" t="s">
        <v>27</v>
      </c>
      <c r="AC13" s="84">
        <f>Z18</f>
        <v>0</v>
      </c>
      <c r="AD13" s="84">
        <f>SUM(AC13*8)</f>
        <v>0</v>
      </c>
      <c r="AE13" s="84"/>
      <c r="AF13" s="84">
        <f>SUM(AC13*12)</f>
        <v>0</v>
      </c>
      <c r="AG13" s="116">
        <f>SUM(AC13*80)</f>
        <v>0</v>
      </c>
      <c r="AH13" s="15"/>
    </row>
    <row r="14" spans="2:33" ht="27.75" customHeight="1">
      <c r="B14" s="29" t="s">
        <v>28</v>
      </c>
      <c r="C14" s="289"/>
      <c r="D14" s="30" t="s">
        <v>76</v>
      </c>
      <c r="E14" s="31"/>
      <c r="F14" s="30">
        <v>120</v>
      </c>
      <c r="G14" s="30" t="s">
        <v>209</v>
      </c>
      <c r="H14" s="210" t="s">
        <v>148</v>
      </c>
      <c r="I14" s="30">
        <v>56</v>
      </c>
      <c r="J14" s="30" t="s">
        <v>117</v>
      </c>
      <c r="K14" s="31"/>
      <c r="L14" s="30">
        <v>50</v>
      </c>
      <c r="M14" s="30" t="s">
        <v>153</v>
      </c>
      <c r="N14" s="61"/>
      <c r="O14" s="30">
        <v>35</v>
      </c>
      <c r="P14" s="30" t="s">
        <v>93</v>
      </c>
      <c r="Q14" s="31"/>
      <c r="R14" s="30">
        <v>100</v>
      </c>
      <c r="S14" s="30" t="s">
        <v>330</v>
      </c>
      <c r="T14" s="32"/>
      <c r="U14" s="30">
        <v>20</v>
      </c>
      <c r="V14" s="253"/>
      <c r="W14" s="62">
        <f>AF19</f>
        <v>100</v>
      </c>
      <c r="X14" s="63" t="s">
        <v>8</v>
      </c>
      <c r="Y14" s="102" t="s">
        <v>29</v>
      </c>
      <c r="Z14" s="86">
        <v>2.5</v>
      </c>
      <c r="AA14" s="75"/>
      <c r="AB14" s="87" t="s">
        <v>30</v>
      </c>
      <c r="AC14" s="88">
        <f>Z14</f>
        <v>2.5</v>
      </c>
      <c r="AD14" s="88">
        <f>SUM(AC14*7)</f>
        <v>17.5</v>
      </c>
      <c r="AE14" s="88">
        <f>SUM(AC14*5)</f>
        <v>12.5</v>
      </c>
      <c r="AF14" s="88"/>
      <c r="AG14" s="117">
        <f>SUM(AC14*73)</f>
        <v>182.5</v>
      </c>
    </row>
    <row r="15" spans="2:33" ht="27.75" customHeight="1">
      <c r="B15" s="29">
        <v>21</v>
      </c>
      <c r="C15" s="289"/>
      <c r="D15" s="30"/>
      <c r="E15" s="31"/>
      <c r="F15" s="30"/>
      <c r="G15" s="30"/>
      <c r="H15" s="31"/>
      <c r="I15" s="30"/>
      <c r="J15" s="30" t="s">
        <v>118</v>
      </c>
      <c r="K15" s="210"/>
      <c r="L15" s="30">
        <v>10</v>
      </c>
      <c r="M15" s="30" t="s">
        <v>60</v>
      </c>
      <c r="N15" s="31"/>
      <c r="O15" s="30">
        <v>20</v>
      </c>
      <c r="P15" s="30"/>
      <c r="Q15" s="31"/>
      <c r="R15" s="30"/>
      <c r="S15" s="30"/>
      <c r="T15" s="31"/>
      <c r="U15" s="30"/>
      <c r="V15" s="253"/>
      <c r="W15" s="262" t="s">
        <v>31</v>
      </c>
      <c r="X15" s="263"/>
      <c r="Y15" s="103" t="s">
        <v>32</v>
      </c>
      <c r="Z15" s="86">
        <v>2</v>
      </c>
      <c r="AA15" s="16"/>
      <c r="AB15" s="87" t="s">
        <v>33</v>
      </c>
      <c r="AC15" s="88">
        <f>Z13</f>
        <v>6</v>
      </c>
      <c r="AD15" s="88">
        <f>SUM(AC15*2)</f>
        <v>12</v>
      </c>
      <c r="AE15" s="88"/>
      <c r="AF15" s="88">
        <f>SUM(AC15*15)</f>
        <v>90</v>
      </c>
      <c r="AG15" s="117">
        <f>SUM(AC15*68)</f>
        <v>408</v>
      </c>
    </row>
    <row r="16" spans="2:33" ht="27.75" customHeight="1">
      <c r="B16" s="29" t="s">
        <v>34</v>
      </c>
      <c r="C16" s="289"/>
      <c r="D16" s="30"/>
      <c r="E16" s="31"/>
      <c r="F16" s="30"/>
      <c r="G16" s="30"/>
      <c r="H16" s="31"/>
      <c r="I16" s="30"/>
      <c r="J16" s="30" t="s">
        <v>119</v>
      </c>
      <c r="K16" s="31"/>
      <c r="L16" s="30">
        <v>10</v>
      </c>
      <c r="M16" s="30" t="s">
        <v>121</v>
      </c>
      <c r="N16" s="31"/>
      <c r="O16" s="30">
        <v>6</v>
      </c>
      <c r="P16" s="30"/>
      <c r="Q16" s="31"/>
      <c r="R16" s="30"/>
      <c r="S16" s="30"/>
      <c r="T16" s="31"/>
      <c r="U16" s="30"/>
      <c r="V16" s="253"/>
      <c r="W16" s="62">
        <f>AE19</f>
        <v>27.5</v>
      </c>
      <c r="X16" s="63" t="s">
        <v>8</v>
      </c>
      <c r="Y16" s="103" t="s">
        <v>35</v>
      </c>
      <c r="Z16" s="86">
        <v>3</v>
      </c>
      <c r="AA16" s="75"/>
      <c r="AB16" s="87" t="s">
        <v>32</v>
      </c>
      <c r="AC16" s="88">
        <f>Z15</f>
        <v>2</v>
      </c>
      <c r="AD16" s="88">
        <f>SUM(AC16*1)</f>
        <v>2</v>
      </c>
      <c r="AE16" s="88"/>
      <c r="AF16" s="88">
        <f>SUM(AC16*5)</f>
        <v>10</v>
      </c>
      <c r="AG16" s="117">
        <f>SUM(AC16*24)</f>
        <v>48</v>
      </c>
    </row>
    <row r="17" spans="2:33" ht="27.75" customHeight="1">
      <c r="B17" s="287" t="s">
        <v>44</v>
      </c>
      <c r="C17" s="289"/>
      <c r="D17" s="30"/>
      <c r="E17" s="31"/>
      <c r="F17" s="30"/>
      <c r="G17" s="30"/>
      <c r="H17" s="31"/>
      <c r="I17" s="30"/>
      <c r="J17" s="30" t="s">
        <v>120</v>
      </c>
      <c r="K17" s="31"/>
      <c r="L17" s="30">
        <v>10</v>
      </c>
      <c r="M17" s="30"/>
      <c r="N17" s="31"/>
      <c r="O17" s="30"/>
      <c r="P17" s="30"/>
      <c r="Q17" s="31"/>
      <c r="R17" s="30"/>
      <c r="S17" s="30"/>
      <c r="T17" s="31"/>
      <c r="U17" s="30"/>
      <c r="V17" s="253"/>
      <c r="W17" s="262" t="s">
        <v>37</v>
      </c>
      <c r="X17" s="263"/>
      <c r="Y17" s="103" t="s">
        <v>38</v>
      </c>
      <c r="Z17" s="90">
        <v>0</v>
      </c>
      <c r="AA17" s="16"/>
      <c r="AB17" s="87" t="s">
        <v>38</v>
      </c>
      <c r="AC17" s="88">
        <f>Z17</f>
        <v>0</v>
      </c>
      <c r="AD17" s="88"/>
      <c r="AE17" s="88"/>
      <c r="AF17" s="88">
        <f>SUM(AC17*15)</f>
        <v>0</v>
      </c>
      <c r="AG17" s="117">
        <f>SUM(AC17*60)</f>
        <v>0</v>
      </c>
    </row>
    <row r="18" spans="2:33" ht="27.75" customHeight="1">
      <c r="B18" s="287"/>
      <c r="C18" s="289"/>
      <c r="D18" s="30"/>
      <c r="E18" s="31"/>
      <c r="F18" s="30"/>
      <c r="G18" s="30"/>
      <c r="H18" s="31"/>
      <c r="I18" s="30"/>
      <c r="J18" s="30"/>
      <c r="K18" s="31"/>
      <c r="L18" s="30"/>
      <c r="M18" s="30"/>
      <c r="N18" s="31"/>
      <c r="O18" s="30"/>
      <c r="P18" s="30"/>
      <c r="Q18" s="31"/>
      <c r="R18" s="30"/>
      <c r="S18" s="30"/>
      <c r="T18" s="31"/>
      <c r="U18" s="30"/>
      <c r="V18" s="253"/>
      <c r="W18" s="62">
        <f>AD19</f>
        <v>31.5</v>
      </c>
      <c r="X18" s="63" t="s">
        <v>8</v>
      </c>
      <c r="Y18" s="104" t="s">
        <v>39</v>
      </c>
      <c r="Z18" s="92">
        <v>0</v>
      </c>
      <c r="AA18" s="75"/>
      <c r="AB18" s="87" t="s">
        <v>40</v>
      </c>
      <c r="AC18" s="88">
        <f>Z16</f>
        <v>3</v>
      </c>
      <c r="AD18" s="88"/>
      <c r="AE18" s="88">
        <f>SUM(AC18*5)</f>
        <v>15</v>
      </c>
      <c r="AF18" s="88"/>
      <c r="AG18" s="117">
        <f>SUM(AC18*45)</f>
        <v>135</v>
      </c>
    </row>
    <row r="19" spans="2:33" ht="27.75" customHeight="1">
      <c r="B19" s="33" t="s">
        <v>41</v>
      </c>
      <c r="C19" s="34"/>
      <c r="D19" s="30"/>
      <c r="E19" s="35"/>
      <c r="F19" s="30"/>
      <c r="G19" s="30"/>
      <c r="H19" s="35"/>
      <c r="I19" s="30"/>
      <c r="J19" s="30"/>
      <c r="K19" s="31"/>
      <c r="L19" s="30"/>
      <c r="M19" s="30"/>
      <c r="N19" s="35"/>
      <c r="O19" s="30"/>
      <c r="P19" s="30"/>
      <c r="Q19" s="35"/>
      <c r="R19" s="30"/>
      <c r="S19" s="30"/>
      <c r="T19" s="35"/>
      <c r="U19" s="30"/>
      <c r="V19" s="253"/>
      <c r="W19" s="262" t="s">
        <v>42</v>
      </c>
      <c r="X19" s="263"/>
      <c r="Y19" s="105"/>
      <c r="Z19" s="90"/>
      <c r="AA19" s="16"/>
      <c r="AB19" s="94" t="s">
        <v>43</v>
      </c>
      <c r="AC19" s="95"/>
      <c r="AD19" s="96">
        <f>SUM(AD12+AD13+AD14+AD15+AD16)</f>
        <v>31.5</v>
      </c>
      <c r="AE19" s="96">
        <f>SUM(AE13+AE14+AE18)</f>
        <v>27.5</v>
      </c>
      <c r="AF19" s="96">
        <f>SUM(AF13:AF18)</f>
        <v>100</v>
      </c>
      <c r="AG19" s="118">
        <f>SUM(AG13+AG14+AG15+AG16+AG17+AG18)</f>
        <v>773.5</v>
      </c>
    </row>
    <row r="20" spans="2:34" ht="27.75" customHeight="1">
      <c r="B20" s="36"/>
      <c r="C20" s="37"/>
      <c r="D20" s="38"/>
      <c r="E20" s="39"/>
      <c r="F20" s="40"/>
      <c r="G20" s="40"/>
      <c r="H20" s="39"/>
      <c r="I20" s="40"/>
      <c r="J20" s="40"/>
      <c r="K20" s="39"/>
      <c r="L20" s="40"/>
      <c r="M20" s="40"/>
      <c r="N20" s="39"/>
      <c r="O20" s="40"/>
      <c r="P20" s="40"/>
      <c r="Q20" s="39"/>
      <c r="R20" s="40"/>
      <c r="S20" s="40"/>
      <c r="T20" s="39"/>
      <c r="U20" s="40"/>
      <c r="V20" s="254"/>
      <c r="W20" s="64">
        <f>AG19</f>
        <v>773.5</v>
      </c>
      <c r="X20" s="65" t="s">
        <v>6</v>
      </c>
      <c r="Y20" s="106"/>
      <c r="Z20" s="92"/>
      <c r="AA20" s="75"/>
      <c r="AB20" s="99"/>
      <c r="AC20" s="99"/>
      <c r="AD20" s="100"/>
      <c r="AE20" s="100"/>
      <c r="AF20" s="100"/>
      <c r="AG20" s="100"/>
      <c r="AH20" s="115"/>
    </row>
    <row r="21" spans="2:34" s="4" customFormat="1" ht="27.75" customHeight="1">
      <c r="B21" s="25">
        <v>4</v>
      </c>
      <c r="C21" s="289"/>
      <c r="D21" s="26" t="str">
        <f>'109年04月菜單'!M30</f>
        <v>府城肉燥麵</v>
      </c>
      <c r="E21" s="26" t="s">
        <v>334</v>
      </c>
      <c r="F21" s="26"/>
      <c r="G21" s="26" t="str">
        <f>'109年04月菜單'!M31</f>
        <v>古早味肉排</v>
      </c>
      <c r="H21" s="27" t="s">
        <v>55</v>
      </c>
      <c r="I21" s="26"/>
      <c r="J21" s="26" t="str">
        <f>'109年04月菜單'!M32</f>
        <v>美味刈包 &lt;冷&gt;</v>
      </c>
      <c r="K21" s="27" t="s">
        <v>332</v>
      </c>
      <c r="L21" s="26"/>
      <c r="M21" s="26" t="str">
        <f>'109年04月菜單'!M33</f>
        <v>茶葉蛋</v>
      </c>
      <c r="N21" s="27" t="s">
        <v>56</v>
      </c>
      <c r="O21" s="26"/>
      <c r="P21" s="26" t="str">
        <f>'109年04月菜單'!M34</f>
        <v>淺色蔬菜</v>
      </c>
      <c r="Q21" s="26" t="s">
        <v>49</v>
      </c>
      <c r="R21" s="26"/>
      <c r="S21" s="26" t="str">
        <f>'109年04月菜單'!M35</f>
        <v>鮮筍湯</v>
      </c>
      <c r="T21" s="26" t="s">
        <v>45</v>
      </c>
      <c r="U21" s="26"/>
      <c r="V21" s="252"/>
      <c r="W21" s="260" t="s">
        <v>25</v>
      </c>
      <c r="X21" s="261"/>
      <c r="Y21" s="101" t="s">
        <v>26</v>
      </c>
      <c r="Z21" s="82">
        <v>7</v>
      </c>
      <c r="AA21" s="16"/>
      <c r="AB21" s="83" t="s">
        <v>27</v>
      </c>
      <c r="AC21" s="84">
        <f>Z26</f>
        <v>0</v>
      </c>
      <c r="AD21" s="84">
        <f>SUM(AC21*8)</f>
        <v>0</v>
      </c>
      <c r="AE21" s="84"/>
      <c r="AF21" s="84">
        <f>SUM(AC21*12)</f>
        <v>0</v>
      </c>
      <c r="AG21" s="116">
        <f>SUM(AC21*80)</f>
        <v>0</v>
      </c>
      <c r="AH21" s="115"/>
    </row>
    <row r="22" spans="2:34" s="5" customFormat="1" ht="27.75" customHeight="1">
      <c r="B22" s="42" t="s">
        <v>28</v>
      </c>
      <c r="C22" s="289"/>
      <c r="D22" s="30" t="s">
        <v>211</v>
      </c>
      <c r="E22" s="31"/>
      <c r="F22" s="30">
        <v>180</v>
      </c>
      <c r="G22" s="30" t="s">
        <v>212</v>
      </c>
      <c r="H22" s="31"/>
      <c r="I22" s="30">
        <v>42</v>
      </c>
      <c r="J22" s="30" t="s">
        <v>331</v>
      </c>
      <c r="K22" s="211" t="s">
        <v>214</v>
      </c>
      <c r="L22" s="30">
        <v>60</v>
      </c>
      <c r="M22" s="30" t="s">
        <v>213</v>
      </c>
      <c r="N22" s="61"/>
      <c r="O22" s="30">
        <v>55</v>
      </c>
      <c r="P22" s="30" t="s">
        <v>94</v>
      </c>
      <c r="Q22" s="31"/>
      <c r="R22" s="30">
        <v>120</v>
      </c>
      <c r="S22" s="30" t="s">
        <v>152</v>
      </c>
      <c r="T22" s="32"/>
      <c r="U22" s="30">
        <v>40</v>
      </c>
      <c r="V22" s="253"/>
      <c r="W22" s="62">
        <f>AF27</f>
        <v>114</v>
      </c>
      <c r="X22" s="63" t="s">
        <v>8</v>
      </c>
      <c r="Y22" s="102" t="s">
        <v>29</v>
      </c>
      <c r="Z22" s="86">
        <v>2.5</v>
      </c>
      <c r="AA22" s="107"/>
      <c r="AB22" s="87" t="s">
        <v>30</v>
      </c>
      <c r="AC22" s="88">
        <f>Z22</f>
        <v>2.5</v>
      </c>
      <c r="AD22" s="88">
        <f>SUM(AC22*7)</f>
        <v>17.5</v>
      </c>
      <c r="AE22" s="88">
        <f>SUM(AC22*5)</f>
        <v>12.5</v>
      </c>
      <c r="AF22" s="88"/>
      <c r="AG22" s="117">
        <f>SUM(AC22*73)</f>
        <v>182.5</v>
      </c>
      <c r="AH22" s="119"/>
    </row>
    <row r="23" spans="2:34" s="5" customFormat="1" ht="27.75" customHeight="1">
      <c r="B23" s="42">
        <v>22</v>
      </c>
      <c r="C23" s="289"/>
      <c r="D23" s="30" t="s">
        <v>170</v>
      </c>
      <c r="E23" s="31"/>
      <c r="F23" s="30">
        <v>20</v>
      </c>
      <c r="G23" s="30"/>
      <c r="H23" s="31"/>
      <c r="I23" s="30"/>
      <c r="J23" s="30"/>
      <c r="K23" s="210"/>
      <c r="L23" s="30"/>
      <c r="M23" s="30"/>
      <c r="N23" s="31"/>
      <c r="O23" s="30"/>
      <c r="P23" s="30"/>
      <c r="Q23" s="31"/>
      <c r="R23" s="30"/>
      <c r="S23" s="30"/>
      <c r="T23" s="31"/>
      <c r="U23" s="30"/>
      <c r="V23" s="253"/>
      <c r="W23" s="262" t="s">
        <v>31</v>
      </c>
      <c r="X23" s="263"/>
      <c r="Y23" s="103" t="s">
        <v>32</v>
      </c>
      <c r="Z23" s="86">
        <v>1.8</v>
      </c>
      <c r="AA23" s="108"/>
      <c r="AB23" s="87" t="s">
        <v>33</v>
      </c>
      <c r="AC23" s="88">
        <f>Z21</f>
        <v>7</v>
      </c>
      <c r="AD23" s="88">
        <f>SUM(AC23*2)</f>
        <v>14</v>
      </c>
      <c r="AE23" s="88"/>
      <c r="AF23" s="88">
        <f>SUM(AC23*15)</f>
        <v>105</v>
      </c>
      <c r="AG23" s="117">
        <f>SUM(AC23*68)</f>
        <v>476</v>
      </c>
      <c r="AH23" s="119"/>
    </row>
    <row r="24" spans="2:34" s="5" customFormat="1" ht="27.75" customHeight="1">
      <c r="B24" s="42" t="s">
        <v>34</v>
      </c>
      <c r="C24" s="289"/>
      <c r="D24" s="30" t="s">
        <v>176</v>
      </c>
      <c r="E24" s="31"/>
      <c r="F24" s="30">
        <v>10.5</v>
      </c>
      <c r="G24" s="30"/>
      <c r="H24" s="31"/>
      <c r="I24" s="30"/>
      <c r="J24" s="30"/>
      <c r="K24" s="31"/>
      <c r="L24" s="30"/>
      <c r="M24" s="30"/>
      <c r="N24" s="31"/>
      <c r="O24" s="30"/>
      <c r="P24" s="30"/>
      <c r="Q24" s="31"/>
      <c r="R24" s="30"/>
      <c r="S24" s="30"/>
      <c r="T24" s="31"/>
      <c r="U24" s="30"/>
      <c r="V24" s="253"/>
      <c r="W24" s="62">
        <f>AE27</f>
        <v>26.5</v>
      </c>
      <c r="X24" s="63" t="s">
        <v>8</v>
      </c>
      <c r="Y24" s="103" t="s">
        <v>35</v>
      </c>
      <c r="Z24" s="86">
        <v>2.8</v>
      </c>
      <c r="AA24" s="107"/>
      <c r="AB24" s="87" t="s">
        <v>32</v>
      </c>
      <c r="AC24" s="88">
        <f>Z23</f>
        <v>1.8</v>
      </c>
      <c r="AD24" s="88">
        <f>SUM(AC24*1)</f>
        <v>1.8</v>
      </c>
      <c r="AE24" s="88"/>
      <c r="AF24" s="88">
        <f>SUM(AC24*5)</f>
        <v>9</v>
      </c>
      <c r="AG24" s="117">
        <f>SUM(AC24*24)</f>
        <v>43.2</v>
      </c>
      <c r="AH24" s="119"/>
    </row>
    <row r="25" spans="2:34" s="5" customFormat="1" ht="27.75" customHeight="1">
      <c r="B25" s="288" t="s">
        <v>46</v>
      </c>
      <c r="C25" s="289"/>
      <c r="D25" s="30"/>
      <c r="E25" s="31"/>
      <c r="F25" s="30"/>
      <c r="G25" s="30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0"/>
      <c r="S25" s="30"/>
      <c r="T25" s="31"/>
      <c r="U25" s="30"/>
      <c r="V25" s="253"/>
      <c r="W25" s="262" t="s">
        <v>37</v>
      </c>
      <c r="X25" s="263"/>
      <c r="Y25" s="103" t="s">
        <v>38</v>
      </c>
      <c r="Z25" s="90">
        <v>0</v>
      </c>
      <c r="AA25" s="108"/>
      <c r="AB25" s="87" t="s">
        <v>38</v>
      </c>
      <c r="AC25" s="88">
        <f>Z25</f>
        <v>0</v>
      </c>
      <c r="AD25" s="88"/>
      <c r="AE25" s="88"/>
      <c r="AF25" s="88">
        <f>SUM(AC25*15)</f>
        <v>0</v>
      </c>
      <c r="AG25" s="117">
        <f>SUM(AC25*60)</f>
        <v>0</v>
      </c>
      <c r="AH25" s="119"/>
    </row>
    <row r="26" spans="2:34" s="5" customFormat="1" ht="27.75" customHeight="1">
      <c r="B26" s="288"/>
      <c r="C26" s="289"/>
      <c r="D26" s="30"/>
      <c r="E26" s="31"/>
      <c r="F26" s="30"/>
      <c r="G26" s="30"/>
      <c r="H26" s="31"/>
      <c r="I26" s="30"/>
      <c r="J26" s="30"/>
      <c r="K26" s="31"/>
      <c r="L26" s="30"/>
      <c r="M26" s="30"/>
      <c r="N26" s="31"/>
      <c r="O26" s="30"/>
      <c r="P26" s="30"/>
      <c r="Q26" s="31"/>
      <c r="R26" s="30"/>
      <c r="S26" s="30"/>
      <c r="T26" s="31"/>
      <c r="U26" s="30"/>
      <c r="V26" s="253"/>
      <c r="W26" s="62">
        <f>AD27</f>
        <v>33.3</v>
      </c>
      <c r="X26" s="63" t="s">
        <v>8</v>
      </c>
      <c r="Y26" s="104" t="s">
        <v>39</v>
      </c>
      <c r="Z26" s="92">
        <v>0</v>
      </c>
      <c r="AA26" s="107"/>
      <c r="AB26" s="87" t="s">
        <v>40</v>
      </c>
      <c r="AC26" s="88">
        <f>Z24</f>
        <v>2.8</v>
      </c>
      <c r="AD26" s="88"/>
      <c r="AE26" s="88">
        <f>SUM(AC26*5)</f>
        <v>14</v>
      </c>
      <c r="AF26" s="88"/>
      <c r="AG26" s="117">
        <f>SUM(AC26*45)</f>
        <v>125.99999999999999</v>
      </c>
      <c r="AH26" s="119"/>
    </row>
    <row r="27" spans="2:34" s="5" customFormat="1" ht="27.75" customHeight="1">
      <c r="B27" s="33" t="s">
        <v>41</v>
      </c>
      <c r="C27" s="43"/>
      <c r="D27" s="30"/>
      <c r="E27" s="35"/>
      <c r="F27" s="30"/>
      <c r="G27" s="30"/>
      <c r="H27" s="35"/>
      <c r="I27" s="30"/>
      <c r="J27" s="30"/>
      <c r="K27" s="31"/>
      <c r="L27" s="30"/>
      <c r="M27" s="30"/>
      <c r="N27" s="35"/>
      <c r="O27" s="30"/>
      <c r="P27" s="30"/>
      <c r="Q27" s="35"/>
      <c r="R27" s="30"/>
      <c r="S27" s="30"/>
      <c r="T27" s="35"/>
      <c r="U27" s="30"/>
      <c r="V27" s="253"/>
      <c r="W27" s="262" t="s">
        <v>42</v>
      </c>
      <c r="X27" s="263"/>
      <c r="Y27" s="105"/>
      <c r="Z27" s="90"/>
      <c r="AA27" s="108"/>
      <c r="AB27" s="94" t="s">
        <v>43</v>
      </c>
      <c r="AC27" s="95"/>
      <c r="AD27" s="96">
        <f>SUM(AD20+AD21+AD22+AD23+AD24)</f>
        <v>33.3</v>
      </c>
      <c r="AE27" s="96">
        <f>SUM(AE21+AE22+AE26)</f>
        <v>26.5</v>
      </c>
      <c r="AF27" s="96">
        <f>SUM(AF21:AF26)</f>
        <v>114</v>
      </c>
      <c r="AG27" s="118">
        <f>SUM(AG21+AG22+AG23+AG24+AG25+AG26)</f>
        <v>827.7</v>
      </c>
      <c r="AH27" s="119"/>
    </row>
    <row r="28" spans="2:34" s="5" customFormat="1" ht="27.75" customHeight="1">
      <c r="B28" s="44"/>
      <c r="C28" s="45"/>
      <c r="D28" s="38"/>
      <c r="E28" s="39"/>
      <c r="F28" s="40"/>
      <c r="G28" s="40"/>
      <c r="H28" s="39"/>
      <c r="I28" s="40"/>
      <c r="J28" s="40"/>
      <c r="K28" s="39"/>
      <c r="L28" s="40"/>
      <c r="M28" s="40"/>
      <c r="N28" s="39"/>
      <c r="O28" s="40"/>
      <c r="P28" s="40"/>
      <c r="Q28" s="39"/>
      <c r="R28" s="40"/>
      <c r="S28" s="40"/>
      <c r="T28" s="39"/>
      <c r="U28" s="40"/>
      <c r="V28" s="254"/>
      <c r="W28" s="64">
        <f>AG27</f>
        <v>827.7</v>
      </c>
      <c r="X28" s="65" t="s">
        <v>6</v>
      </c>
      <c r="Y28" s="109"/>
      <c r="Z28" s="90"/>
      <c r="AA28" s="107"/>
      <c r="AB28" s="99"/>
      <c r="AC28" s="99"/>
      <c r="AD28" s="100"/>
      <c r="AE28" s="100"/>
      <c r="AF28" s="100"/>
      <c r="AG28" s="100"/>
      <c r="AH28" s="119"/>
    </row>
    <row r="29" spans="2:34" s="4" customFormat="1" ht="27.75" customHeight="1">
      <c r="B29" s="25">
        <v>4</v>
      </c>
      <c r="C29" s="289"/>
      <c r="D29" s="26" t="str">
        <f>'109年04月菜單'!S30</f>
        <v>地瓜飯</v>
      </c>
      <c r="E29" s="26" t="s">
        <v>47</v>
      </c>
      <c r="F29" s="26"/>
      <c r="G29" s="26" t="str">
        <f>'109年04月菜單'!S31</f>
        <v>日式蒲燒魚 &lt;加&gt;&lt;海&gt;</v>
      </c>
      <c r="H29" s="27" t="s">
        <v>54</v>
      </c>
      <c r="I29" s="26"/>
      <c r="J29" s="26" t="str">
        <f>'109年04月菜單'!S32</f>
        <v>洋蔥鹹豬肉</v>
      </c>
      <c r="K29" s="27" t="s">
        <v>45</v>
      </c>
      <c r="L29" s="26"/>
      <c r="M29" s="26">
        <f>'109年04月菜單'!S33</f>
        <v>0</v>
      </c>
      <c r="N29" s="27" t="s">
        <v>45</v>
      </c>
      <c r="O29" s="26"/>
      <c r="P29" s="26" t="str">
        <f>'109年04月菜單'!S34</f>
        <v>深色蔬菜</v>
      </c>
      <c r="Q29" s="26" t="s">
        <v>49</v>
      </c>
      <c r="R29" s="26"/>
      <c r="S29" s="26" t="str">
        <f>'109年04月菜單'!S35</f>
        <v>薑絲冬瓜湯</v>
      </c>
      <c r="T29" s="26" t="s">
        <v>45</v>
      </c>
      <c r="U29" s="26"/>
      <c r="V29" s="283"/>
      <c r="W29" s="260" t="s">
        <v>25</v>
      </c>
      <c r="X29" s="261"/>
      <c r="Y29" s="101" t="s">
        <v>26</v>
      </c>
      <c r="Z29" s="82">
        <v>6.5</v>
      </c>
      <c r="AA29" s="16"/>
      <c r="AB29" s="83" t="s">
        <v>27</v>
      </c>
      <c r="AC29" s="84">
        <f>Z34</f>
        <v>0</v>
      </c>
      <c r="AD29" s="84">
        <f>SUM(AC29*8)</f>
        <v>0</v>
      </c>
      <c r="AE29" s="84"/>
      <c r="AF29" s="84">
        <f>SUM(AC29*12)</f>
        <v>0</v>
      </c>
      <c r="AG29" s="116">
        <f>SUM(AC29*80)</f>
        <v>0</v>
      </c>
      <c r="AH29" s="115"/>
    </row>
    <row r="30" spans="2:33" ht="27.75" customHeight="1">
      <c r="B30" s="29" t="s">
        <v>28</v>
      </c>
      <c r="C30" s="289"/>
      <c r="D30" s="30" t="s">
        <v>76</v>
      </c>
      <c r="E30" s="31"/>
      <c r="F30" s="30">
        <v>100</v>
      </c>
      <c r="G30" s="30" t="s">
        <v>215</v>
      </c>
      <c r="H30" s="210" t="s">
        <v>216</v>
      </c>
      <c r="I30" s="30">
        <v>45.5</v>
      </c>
      <c r="J30" s="30" t="s">
        <v>170</v>
      </c>
      <c r="K30" s="210"/>
      <c r="L30" s="30">
        <v>30</v>
      </c>
      <c r="M30" s="30" t="s">
        <v>122</v>
      </c>
      <c r="N30" s="61"/>
      <c r="O30" s="30">
        <v>42.5</v>
      </c>
      <c r="P30" s="30" t="s">
        <v>93</v>
      </c>
      <c r="Q30" s="31"/>
      <c r="R30" s="30">
        <v>100</v>
      </c>
      <c r="S30" s="30" t="s">
        <v>123</v>
      </c>
      <c r="T30" s="32"/>
      <c r="U30" s="30">
        <v>40</v>
      </c>
      <c r="V30" s="284"/>
      <c r="W30" s="62">
        <f>AF35</f>
        <v>106.5</v>
      </c>
      <c r="X30" s="63" t="s">
        <v>8</v>
      </c>
      <c r="Y30" s="102" t="s">
        <v>29</v>
      </c>
      <c r="Z30" s="86">
        <v>2.2</v>
      </c>
      <c r="AA30" s="75"/>
      <c r="AB30" s="87" t="s">
        <v>30</v>
      </c>
      <c r="AC30" s="88">
        <f>Z30</f>
        <v>2.2</v>
      </c>
      <c r="AD30" s="88">
        <f>SUM(AC30*7)</f>
        <v>15.400000000000002</v>
      </c>
      <c r="AE30" s="88">
        <f>SUM(AC30*5)</f>
        <v>11</v>
      </c>
      <c r="AF30" s="88"/>
      <c r="AG30" s="117">
        <f>SUM(AC30*73)</f>
        <v>160.60000000000002</v>
      </c>
    </row>
    <row r="31" spans="2:33" ht="27.75" customHeight="1">
      <c r="B31" s="29">
        <v>23</v>
      </c>
      <c r="C31" s="289"/>
      <c r="D31" s="30" t="s">
        <v>95</v>
      </c>
      <c r="E31" s="31"/>
      <c r="F31" s="30">
        <v>55</v>
      </c>
      <c r="G31" s="30"/>
      <c r="H31" s="31"/>
      <c r="I31" s="30"/>
      <c r="J31" s="30" t="s">
        <v>176</v>
      </c>
      <c r="K31" s="31"/>
      <c r="L31" s="30">
        <v>17.5</v>
      </c>
      <c r="M31" s="30" t="s">
        <v>176</v>
      </c>
      <c r="N31" s="31"/>
      <c r="O31" s="30">
        <v>14</v>
      </c>
      <c r="P31" s="30"/>
      <c r="Q31" s="31"/>
      <c r="R31" s="30"/>
      <c r="S31" s="30"/>
      <c r="T31" s="31"/>
      <c r="U31" s="30"/>
      <c r="V31" s="284"/>
      <c r="W31" s="262" t="s">
        <v>31</v>
      </c>
      <c r="X31" s="263"/>
      <c r="Y31" s="103" t="s">
        <v>32</v>
      </c>
      <c r="Z31" s="86">
        <v>1.8</v>
      </c>
      <c r="AA31" s="16"/>
      <c r="AB31" s="87" t="s">
        <v>33</v>
      </c>
      <c r="AC31" s="88">
        <f>Z29</f>
        <v>6.5</v>
      </c>
      <c r="AD31" s="88">
        <f>SUM(AC31*2)</f>
        <v>13</v>
      </c>
      <c r="AE31" s="88"/>
      <c r="AF31" s="88">
        <f>SUM(AC31*15)</f>
        <v>97.5</v>
      </c>
      <c r="AG31" s="117">
        <f>SUM(AC31*68)</f>
        <v>442</v>
      </c>
    </row>
    <row r="32" spans="2:33" ht="27.75" customHeight="1">
      <c r="B32" s="29" t="s">
        <v>34</v>
      </c>
      <c r="C32" s="289"/>
      <c r="D32" s="30"/>
      <c r="E32" s="31"/>
      <c r="F32" s="30"/>
      <c r="G32" s="30"/>
      <c r="H32" s="31"/>
      <c r="I32" s="30"/>
      <c r="J32" s="30"/>
      <c r="K32" s="31"/>
      <c r="L32" s="30"/>
      <c r="M32" s="30" t="s">
        <v>145</v>
      </c>
      <c r="N32" s="31"/>
      <c r="O32" s="30">
        <v>10</v>
      </c>
      <c r="P32" s="30"/>
      <c r="Q32" s="31"/>
      <c r="R32" s="30"/>
      <c r="S32" s="30"/>
      <c r="T32" s="31"/>
      <c r="U32" s="30"/>
      <c r="V32" s="284"/>
      <c r="W32" s="62">
        <f>AE35</f>
        <v>24</v>
      </c>
      <c r="X32" s="63" t="s">
        <v>8</v>
      </c>
      <c r="Y32" s="103" t="s">
        <v>35</v>
      </c>
      <c r="Z32" s="86">
        <v>2.6</v>
      </c>
      <c r="AA32" s="75"/>
      <c r="AB32" s="87" t="s">
        <v>32</v>
      </c>
      <c r="AC32" s="88">
        <f>Z31</f>
        <v>1.8</v>
      </c>
      <c r="AD32" s="88">
        <f>SUM(AC32*1)</f>
        <v>1.8</v>
      </c>
      <c r="AE32" s="88"/>
      <c r="AF32" s="88">
        <f>SUM(AC32*5)</f>
        <v>9</v>
      </c>
      <c r="AG32" s="117">
        <f>SUM(AC32*24)</f>
        <v>43.2</v>
      </c>
    </row>
    <row r="33" spans="2:33" ht="27.75" customHeight="1">
      <c r="B33" s="287" t="s">
        <v>48</v>
      </c>
      <c r="C33" s="289"/>
      <c r="D33" s="30"/>
      <c r="E33" s="31"/>
      <c r="F33" s="30"/>
      <c r="G33" s="30"/>
      <c r="H33" s="31"/>
      <c r="I33" s="30"/>
      <c r="J33" s="30"/>
      <c r="K33" s="31"/>
      <c r="L33" s="30"/>
      <c r="M33" s="30" t="s">
        <v>146</v>
      </c>
      <c r="N33" s="31"/>
      <c r="O33" s="30">
        <v>5</v>
      </c>
      <c r="P33" s="30"/>
      <c r="Q33" s="31"/>
      <c r="R33" s="30"/>
      <c r="S33" s="30"/>
      <c r="T33" s="31"/>
      <c r="U33" s="30"/>
      <c r="V33" s="284"/>
      <c r="W33" s="262" t="s">
        <v>37</v>
      </c>
      <c r="X33" s="263"/>
      <c r="Y33" s="103" t="s">
        <v>38</v>
      </c>
      <c r="Z33" s="90">
        <v>0</v>
      </c>
      <c r="AA33" s="16"/>
      <c r="AB33" s="87" t="s">
        <v>38</v>
      </c>
      <c r="AC33" s="88">
        <f>Z33</f>
        <v>0</v>
      </c>
      <c r="AD33" s="88"/>
      <c r="AE33" s="88"/>
      <c r="AF33" s="88">
        <f>SUM(AC33*15)</f>
        <v>0</v>
      </c>
      <c r="AG33" s="117">
        <f>SUM(AC33*60)</f>
        <v>0</v>
      </c>
    </row>
    <row r="34" spans="2:33" ht="27.75" customHeight="1">
      <c r="B34" s="287"/>
      <c r="C34" s="289"/>
      <c r="D34" s="30"/>
      <c r="E34" s="31"/>
      <c r="F34" s="30"/>
      <c r="G34" s="30"/>
      <c r="H34" s="31"/>
      <c r="I34" s="30"/>
      <c r="J34" s="30"/>
      <c r="K34" s="31"/>
      <c r="L34" s="30"/>
      <c r="M34" s="30"/>
      <c r="N34" s="31"/>
      <c r="O34" s="30"/>
      <c r="P34" s="30"/>
      <c r="Q34" s="31"/>
      <c r="R34" s="30"/>
      <c r="S34" s="30"/>
      <c r="T34" s="31"/>
      <c r="U34" s="30"/>
      <c r="V34" s="284"/>
      <c r="W34" s="62">
        <f>AD35</f>
        <v>30.200000000000003</v>
      </c>
      <c r="X34" s="63" t="s">
        <v>8</v>
      </c>
      <c r="Y34" s="104" t="s">
        <v>39</v>
      </c>
      <c r="Z34" s="92">
        <v>0</v>
      </c>
      <c r="AA34" s="75"/>
      <c r="AB34" s="87" t="s">
        <v>40</v>
      </c>
      <c r="AC34" s="88">
        <f>Z32</f>
        <v>2.6</v>
      </c>
      <c r="AD34" s="88"/>
      <c r="AE34" s="88">
        <f>SUM(AC34*5)</f>
        <v>13</v>
      </c>
      <c r="AF34" s="88"/>
      <c r="AG34" s="117">
        <f>SUM(AC34*45)</f>
        <v>117</v>
      </c>
    </row>
    <row r="35" spans="2:33" ht="27.75" customHeight="1">
      <c r="B35" s="33" t="s">
        <v>41</v>
      </c>
      <c r="C35" s="34"/>
      <c r="D35" s="30"/>
      <c r="E35" s="35"/>
      <c r="F35" s="30"/>
      <c r="G35" s="30"/>
      <c r="H35" s="35"/>
      <c r="I35" s="30"/>
      <c r="J35" s="30"/>
      <c r="K35" s="31"/>
      <c r="L35" s="30"/>
      <c r="M35" s="30"/>
      <c r="N35" s="35"/>
      <c r="O35" s="30"/>
      <c r="P35" s="30"/>
      <c r="Q35" s="35"/>
      <c r="R35" s="30"/>
      <c r="S35" s="30"/>
      <c r="T35" s="35"/>
      <c r="U35" s="30"/>
      <c r="V35" s="284"/>
      <c r="W35" s="262" t="s">
        <v>42</v>
      </c>
      <c r="X35" s="263"/>
      <c r="Y35" s="105"/>
      <c r="Z35" s="110"/>
      <c r="AA35" s="16"/>
      <c r="AB35" s="94" t="s">
        <v>43</v>
      </c>
      <c r="AC35" s="95"/>
      <c r="AD35" s="96">
        <f>SUM(AD28+AD29+AD30+AD31+AD32)</f>
        <v>30.200000000000003</v>
      </c>
      <c r="AE35" s="96">
        <f>SUM(AE29+AE30+AE34)</f>
        <v>24</v>
      </c>
      <c r="AF35" s="96">
        <f>SUM(AF29:AF34)</f>
        <v>106.5</v>
      </c>
      <c r="AG35" s="118">
        <f>SUM(AG29+AG30+AG31+AG32+AG33+AG34)</f>
        <v>762.8000000000001</v>
      </c>
    </row>
    <row r="36" spans="2:33" ht="27.75" customHeight="1">
      <c r="B36" s="36"/>
      <c r="C36" s="37"/>
      <c r="D36" s="38"/>
      <c r="E36" s="39"/>
      <c r="F36" s="40"/>
      <c r="G36" s="40"/>
      <c r="H36" s="39"/>
      <c r="I36" s="40"/>
      <c r="J36" s="40"/>
      <c r="K36" s="39"/>
      <c r="L36" s="40"/>
      <c r="M36" s="40"/>
      <c r="N36" s="39"/>
      <c r="O36" s="40"/>
      <c r="P36" s="40"/>
      <c r="Q36" s="39"/>
      <c r="R36" s="40"/>
      <c r="S36" s="40"/>
      <c r="T36" s="39"/>
      <c r="U36" s="40"/>
      <c r="V36" s="285"/>
      <c r="W36" s="64">
        <f>AG35</f>
        <v>762.8000000000001</v>
      </c>
      <c r="X36" s="65" t="s">
        <v>6</v>
      </c>
      <c r="Y36" s="106"/>
      <c r="Z36" s="110"/>
      <c r="AA36" s="75"/>
      <c r="AB36" s="99"/>
      <c r="AC36" s="99"/>
      <c r="AD36" s="100"/>
      <c r="AE36" s="100"/>
      <c r="AF36" s="100"/>
      <c r="AG36" s="100"/>
    </row>
    <row r="37" spans="2:34" s="4" customFormat="1" ht="27.75" customHeight="1">
      <c r="B37" s="25">
        <v>4</v>
      </c>
      <c r="C37" s="289"/>
      <c r="D37" s="26" t="str">
        <f>'109年04月菜單'!Y30</f>
        <v>白米飯</v>
      </c>
      <c r="E37" s="27" t="s">
        <v>217</v>
      </c>
      <c r="F37" s="26"/>
      <c r="G37" s="26" t="str">
        <f>'109年04月菜單'!Y31</f>
        <v>香脆雞排 &lt;炸&gt;</v>
      </c>
      <c r="H37" s="182" t="s">
        <v>85</v>
      </c>
      <c r="I37" s="26"/>
      <c r="J37" s="26" t="str">
        <f>'109年04月菜單'!Y32</f>
        <v>涼拌海帶絲</v>
      </c>
      <c r="K37" s="27" t="s">
        <v>45</v>
      </c>
      <c r="L37" s="26"/>
      <c r="M37" s="26" t="str">
        <f>'109年04月菜單'!Y33</f>
        <v>豆腐肉燥 &lt;豆&gt;</v>
      </c>
      <c r="N37" s="27" t="s">
        <v>219</v>
      </c>
      <c r="O37" s="26"/>
      <c r="P37" s="26" t="str">
        <f>'109年04月菜單'!Y34</f>
        <v>淺色蔬菜</v>
      </c>
      <c r="Q37" s="26" t="s">
        <v>49</v>
      </c>
      <c r="R37" s="26"/>
      <c r="S37" s="26" t="str">
        <f>'109年04月菜單'!Y35</f>
        <v>三絲湯</v>
      </c>
      <c r="T37" s="26" t="s">
        <v>45</v>
      </c>
      <c r="U37" s="26"/>
      <c r="V37" s="283"/>
      <c r="W37" s="260" t="s">
        <v>25</v>
      </c>
      <c r="X37" s="261"/>
      <c r="Y37" s="101" t="s">
        <v>26</v>
      </c>
      <c r="Z37" s="82">
        <v>6</v>
      </c>
      <c r="AA37" s="16"/>
      <c r="AB37" s="83" t="s">
        <v>27</v>
      </c>
      <c r="AC37" s="84">
        <f>Z42</f>
        <v>0</v>
      </c>
      <c r="AD37" s="84">
        <f>SUM(AC37*8)</f>
        <v>0</v>
      </c>
      <c r="AE37" s="84"/>
      <c r="AF37" s="84">
        <f>SUM(AC37*12)</f>
        <v>0</v>
      </c>
      <c r="AG37" s="116">
        <f>SUM(AC37*80)</f>
        <v>0</v>
      </c>
      <c r="AH37" s="115"/>
    </row>
    <row r="38" spans="2:33" ht="27.75" customHeight="1">
      <c r="B38" s="29" t="s">
        <v>28</v>
      </c>
      <c r="C38" s="289"/>
      <c r="D38" s="30" t="s">
        <v>186</v>
      </c>
      <c r="E38" s="31"/>
      <c r="F38" s="30">
        <v>120</v>
      </c>
      <c r="G38" s="30" t="s">
        <v>336</v>
      </c>
      <c r="H38" s="31"/>
      <c r="I38" s="30">
        <v>60</v>
      </c>
      <c r="J38" s="30" t="s">
        <v>165</v>
      </c>
      <c r="K38" s="61"/>
      <c r="L38" s="30">
        <v>50</v>
      </c>
      <c r="M38" s="30" t="s">
        <v>218</v>
      </c>
      <c r="N38" s="61" t="s">
        <v>67</v>
      </c>
      <c r="O38" s="30">
        <v>56</v>
      </c>
      <c r="P38" s="30" t="s">
        <v>94</v>
      </c>
      <c r="Q38" s="31"/>
      <c r="R38" s="30">
        <v>100</v>
      </c>
      <c r="S38" s="30" t="s">
        <v>157</v>
      </c>
      <c r="T38" s="32"/>
      <c r="U38" s="30">
        <v>15</v>
      </c>
      <c r="V38" s="284"/>
      <c r="W38" s="62">
        <f>AF43</f>
        <v>99.5</v>
      </c>
      <c r="X38" s="63" t="s">
        <v>8</v>
      </c>
      <c r="Y38" s="102" t="s">
        <v>29</v>
      </c>
      <c r="Z38" s="86">
        <v>2.4</v>
      </c>
      <c r="AA38" s="75"/>
      <c r="AB38" s="87" t="s">
        <v>30</v>
      </c>
      <c r="AC38" s="88">
        <f>Z38</f>
        <v>2.4</v>
      </c>
      <c r="AD38" s="88">
        <f>SUM(AC38*7)</f>
        <v>16.8</v>
      </c>
      <c r="AE38" s="88">
        <f>SUM(AC38*5)</f>
        <v>12</v>
      </c>
      <c r="AF38" s="88"/>
      <c r="AG38" s="117">
        <f>SUM(AC38*73)</f>
        <v>175.2</v>
      </c>
    </row>
    <row r="39" spans="2:33" ht="27.75" customHeight="1">
      <c r="B39" s="29">
        <v>24</v>
      </c>
      <c r="C39" s="289"/>
      <c r="D39" s="30"/>
      <c r="E39" s="31"/>
      <c r="F39" s="30"/>
      <c r="G39" s="30"/>
      <c r="H39" s="31"/>
      <c r="I39" s="30"/>
      <c r="J39" s="30" t="s">
        <v>157</v>
      </c>
      <c r="K39" s="210"/>
      <c r="L39" s="30">
        <v>10</v>
      </c>
      <c r="M39" s="30" t="s">
        <v>176</v>
      </c>
      <c r="N39" s="31"/>
      <c r="O39" s="30">
        <v>3.5</v>
      </c>
      <c r="P39" s="30"/>
      <c r="Q39" s="31"/>
      <c r="R39" s="30"/>
      <c r="S39" s="30" t="s">
        <v>162</v>
      </c>
      <c r="T39" s="31"/>
      <c r="U39" s="30">
        <v>15</v>
      </c>
      <c r="V39" s="284"/>
      <c r="W39" s="262" t="s">
        <v>31</v>
      </c>
      <c r="X39" s="263"/>
      <c r="Y39" s="103" t="s">
        <v>32</v>
      </c>
      <c r="Z39" s="86">
        <v>1.9</v>
      </c>
      <c r="AA39" s="16"/>
      <c r="AB39" s="87" t="s">
        <v>33</v>
      </c>
      <c r="AC39" s="88">
        <f>Z37</f>
        <v>6</v>
      </c>
      <c r="AD39" s="88">
        <f>SUM(AC39*2)</f>
        <v>12</v>
      </c>
      <c r="AE39" s="88"/>
      <c r="AF39" s="88">
        <f>SUM(AC39*15)</f>
        <v>90</v>
      </c>
      <c r="AG39" s="117">
        <f>SUM(AC39*68)</f>
        <v>408</v>
      </c>
    </row>
    <row r="40" spans="2:33" ht="27.75" customHeight="1">
      <c r="B40" s="29" t="s">
        <v>34</v>
      </c>
      <c r="C40" s="289"/>
      <c r="D40" s="30"/>
      <c r="E40" s="31"/>
      <c r="F40" s="30"/>
      <c r="G40" s="30"/>
      <c r="H40" s="31"/>
      <c r="I40" s="30"/>
      <c r="J40" s="30"/>
      <c r="K40" s="31"/>
      <c r="L40" s="30"/>
      <c r="M40" s="30"/>
      <c r="N40" s="31"/>
      <c r="O40" s="30"/>
      <c r="P40" s="30"/>
      <c r="Q40" s="31"/>
      <c r="R40" s="30"/>
      <c r="S40" s="30" t="s">
        <v>154</v>
      </c>
      <c r="T40" s="31"/>
      <c r="U40" s="30">
        <v>7</v>
      </c>
      <c r="V40" s="284"/>
      <c r="W40" s="62">
        <f>AE43</f>
        <v>25</v>
      </c>
      <c r="X40" s="63" t="s">
        <v>8</v>
      </c>
      <c r="Y40" s="103" t="s">
        <v>35</v>
      </c>
      <c r="Z40" s="86">
        <v>2.6</v>
      </c>
      <c r="AA40" s="75"/>
      <c r="AB40" s="87" t="s">
        <v>32</v>
      </c>
      <c r="AC40" s="88">
        <f>Z39</f>
        <v>1.9</v>
      </c>
      <c r="AD40" s="88">
        <f>SUM(AC40*1)</f>
        <v>1.9</v>
      </c>
      <c r="AE40" s="88"/>
      <c r="AF40" s="88">
        <f>SUM(AC40*5)</f>
        <v>9.5</v>
      </c>
      <c r="AG40" s="117">
        <f>SUM(AC40*24)</f>
        <v>45.599999999999994</v>
      </c>
    </row>
    <row r="41" spans="2:33" ht="27.75" customHeight="1">
      <c r="B41" s="287" t="s">
        <v>50</v>
      </c>
      <c r="C41" s="289"/>
      <c r="D41" s="30"/>
      <c r="E41" s="31"/>
      <c r="F41" s="30"/>
      <c r="G41" s="30"/>
      <c r="H41" s="31"/>
      <c r="I41" s="30"/>
      <c r="J41" s="30"/>
      <c r="K41" s="31"/>
      <c r="L41" s="30"/>
      <c r="M41" s="30"/>
      <c r="N41" s="31"/>
      <c r="O41" s="30"/>
      <c r="P41" s="30"/>
      <c r="Q41" s="31"/>
      <c r="R41" s="30"/>
      <c r="S41" s="30"/>
      <c r="T41" s="31"/>
      <c r="U41" s="30"/>
      <c r="V41" s="284"/>
      <c r="W41" s="262" t="s">
        <v>37</v>
      </c>
      <c r="X41" s="263"/>
      <c r="Y41" s="103" t="s">
        <v>38</v>
      </c>
      <c r="Z41" s="90">
        <v>0</v>
      </c>
      <c r="AA41" s="16"/>
      <c r="AB41" s="87" t="s">
        <v>38</v>
      </c>
      <c r="AC41" s="88">
        <f>Z41</f>
        <v>0</v>
      </c>
      <c r="AD41" s="88"/>
      <c r="AE41" s="88"/>
      <c r="AF41" s="88">
        <f>SUM(AC41*15)</f>
        <v>0</v>
      </c>
      <c r="AG41" s="117">
        <f>SUM(AC41*60)</f>
        <v>0</v>
      </c>
    </row>
    <row r="42" spans="2:33" ht="27.75" customHeight="1">
      <c r="B42" s="287"/>
      <c r="C42" s="289"/>
      <c r="D42" s="30"/>
      <c r="E42" s="31"/>
      <c r="F42" s="30"/>
      <c r="G42" s="30"/>
      <c r="H42" s="31"/>
      <c r="I42" s="30"/>
      <c r="J42" s="30"/>
      <c r="K42" s="31"/>
      <c r="L42" s="30"/>
      <c r="M42" s="30"/>
      <c r="N42" s="31"/>
      <c r="O42" s="30"/>
      <c r="P42" s="30"/>
      <c r="Q42" s="31"/>
      <c r="R42" s="30"/>
      <c r="S42" s="30"/>
      <c r="T42" s="31"/>
      <c r="U42" s="30"/>
      <c r="V42" s="284"/>
      <c r="W42" s="62">
        <f>AD43</f>
        <v>30.7</v>
      </c>
      <c r="X42" s="63" t="s">
        <v>8</v>
      </c>
      <c r="Y42" s="104" t="s">
        <v>39</v>
      </c>
      <c r="Z42" s="92">
        <v>0</v>
      </c>
      <c r="AA42" s="75"/>
      <c r="AB42" s="87" t="s">
        <v>40</v>
      </c>
      <c r="AC42" s="88">
        <f>Z40</f>
        <v>2.6</v>
      </c>
      <c r="AD42" s="88"/>
      <c r="AE42" s="88">
        <f>SUM(AC42*5)</f>
        <v>13</v>
      </c>
      <c r="AF42" s="88"/>
      <c r="AG42" s="117">
        <f>SUM(AC42*45)</f>
        <v>117</v>
      </c>
    </row>
    <row r="43" spans="2:33" ht="27.75" customHeight="1">
      <c r="B43" s="33" t="s">
        <v>41</v>
      </c>
      <c r="C43" s="34"/>
      <c r="D43" s="30"/>
      <c r="E43" s="35"/>
      <c r="F43" s="30"/>
      <c r="G43" s="30"/>
      <c r="H43" s="35"/>
      <c r="I43" s="30"/>
      <c r="J43" s="30"/>
      <c r="K43" s="31"/>
      <c r="L43" s="30"/>
      <c r="M43" s="30"/>
      <c r="N43" s="35"/>
      <c r="O43" s="30"/>
      <c r="P43" s="30"/>
      <c r="Q43" s="35"/>
      <c r="R43" s="30"/>
      <c r="S43" s="30"/>
      <c r="T43" s="35"/>
      <c r="U43" s="30"/>
      <c r="V43" s="284"/>
      <c r="W43" s="262" t="s">
        <v>42</v>
      </c>
      <c r="X43" s="263"/>
      <c r="Y43" s="105"/>
      <c r="Z43" s="110"/>
      <c r="AA43" s="16"/>
      <c r="AB43" s="94" t="s">
        <v>43</v>
      </c>
      <c r="AC43" s="95"/>
      <c r="AD43" s="96">
        <f>SUM(AD36+AD37+AD38+AD39+AD40)</f>
        <v>30.7</v>
      </c>
      <c r="AE43" s="96">
        <f>SUM(AE37+AE38+AE42)</f>
        <v>25</v>
      </c>
      <c r="AF43" s="96">
        <f>SUM(AF37:AF42)</f>
        <v>99.5</v>
      </c>
      <c r="AG43" s="118">
        <f>SUM(AG37+AG38+AG39+AG40+AG41+AG42)</f>
        <v>745.8000000000001</v>
      </c>
    </row>
    <row r="44" spans="2:33" ht="22.5" customHeight="1">
      <c r="B44" s="47"/>
      <c r="C44" s="48"/>
      <c r="D44" s="38"/>
      <c r="E44" s="39"/>
      <c r="F44" s="40"/>
      <c r="G44" s="40"/>
      <c r="H44" s="39"/>
      <c r="I44" s="40"/>
      <c r="J44" s="40"/>
      <c r="K44" s="39"/>
      <c r="L44" s="40"/>
      <c r="M44" s="40"/>
      <c r="N44" s="39"/>
      <c r="O44" s="40"/>
      <c r="P44" s="40"/>
      <c r="Q44" s="39"/>
      <c r="R44" s="40"/>
      <c r="S44" s="40"/>
      <c r="T44" s="39"/>
      <c r="U44" s="40"/>
      <c r="V44" s="286"/>
      <c r="W44" s="66">
        <f>AG43</f>
        <v>745.8000000000001</v>
      </c>
      <c r="X44" s="67" t="s">
        <v>6</v>
      </c>
      <c r="Y44" s="111"/>
      <c r="Z44" s="112"/>
      <c r="AA44" s="75"/>
      <c r="AB44" s="99"/>
      <c r="AC44" s="99"/>
      <c r="AD44" s="100"/>
      <c r="AE44" s="100"/>
      <c r="AF44" s="100"/>
      <c r="AG44" s="100"/>
    </row>
    <row r="45" spans="3:33" ht="21.75" customHeight="1" hidden="1">
      <c r="C45" s="2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113"/>
      <c r="AE45" s="17"/>
      <c r="AF45" s="17"/>
      <c r="AG45" s="17"/>
    </row>
    <row r="46" spans="2:30" ht="18.75" hidden="1">
      <c r="B46" s="52"/>
      <c r="D46" s="291"/>
      <c r="E46" s="291"/>
      <c r="F46" s="292"/>
      <c r="G46" s="292"/>
      <c r="H46" s="68"/>
      <c r="I46" s="2"/>
      <c r="J46" s="2"/>
      <c r="K46" s="68"/>
      <c r="L46" s="2"/>
      <c r="N46" s="68"/>
      <c r="O46" s="2"/>
      <c r="Q46" s="68"/>
      <c r="R46" s="2"/>
      <c r="T46" s="68"/>
      <c r="U46" s="2"/>
      <c r="V46" s="69"/>
      <c r="Z46" s="114"/>
      <c r="AB46" s="15"/>
      <c r="AC46" s="15"/>
      <c r="AD46" s="18"/>
    </row>
    <row r="47" ht="18.75">
      <c r="Z47" s="114"/>
    </row>
    <row r="48" ht="18.75">
      <c r="Z48" s="114"/>
    </row>
    <row r="49" ht="18.75">
      <c r="Z49" s="114"/>
    </row>
    <row r="50" ht="18.75">
      <c r="Z50" s="114"/>
    </row>
    <row r="51" ht="18.75">
      <c r="Z51" s="114"/>
    </row>
    <row r="52" ht="18.75">
      <c r="Z52" s="114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70" zoomScaleNormal="70" zoomScaleSheetLayoutView="70" zoomScalePageLayoutView="0" workbookViewId="0" topLeftCell="A37">
      <selection activeCell="P9" sqref="P9"/>
    </sheetView>
  </sheetViews>
  <sheetFormatPr defaultColWidth="9.00390625" defaultRowHeight="16.5"/>
  <cols>
    <col min="1" max="1" width="1.875" style="6" customWidth="1"/>
    <col min="2" max="2" width="4.875" style="7" customWidth="1"/>
    <col min="3" max="3" width="8.75390625" style="6" hidden="1" customWidth="1"/>
    <col min="4" max="4" width="21.625" style="6" customWidth="1"/>
    <col min="5" max="5" width="5.625" style="8" customWidth="1"/>
    <col min="6" max="6" width="10.625" style="6" customWidth="1"/>
    <col min="7" max="7" width="21.625" style="6" customWidth="1"/>
    <col min="8" max="8" width="5.625" style="8" customWidth="1"/>
    <col min="9" max="9" width="10.625" style="6" customWidth="1"/>
    <col min="10" max="10" width="21.625" style="6" customWidth="1"/>
    <col min="11" max="11" width="5.625" style="8" customWidth="1"/>
    <col min="12" max="12" width="10.625" style="6" customWidth="1"/>
    <col min="13" max="13" width="21.625" style="6" customWidth="1"/>
    <col min="14" max="14" width="5.625" style="8" customWidth="1"/>
    <col min="15" max="15" width="10.625" style="6" customWidth="1"/>
    <col min="16" max="16" width="21.625" style="6" customWidth="1"/>
    <col min="17" max="17" width="5.625" style="9" customWidth="1"/>
    <col min="18" max="18" width="10.625" style="6" customWidth="1"/>
    <col min="19" max="19" width="21.625" style="6" customWidth="1"/>
    <col min="20" max="20" width="5.625" style="9" customWidth="1"/>
    <col min="21" max="21" width="10.625" style="6" customWidth="1"/>
    <col min="22" max="22" width="5.25390625" style="10" customWidth="1"/>
    <col min="23" max="23" width="11.75390625" style="11" customWidth="1"/>
    <col min="24" max="24" width="2.625" style="12" customWidth="1"/>
    <col min="25" max="25" width="11.25390625" style="13" customWidth="1"/>
    <col min="26" max="26" width="6.625" style="14" customWidth="1"/>
    <col min="27" max="27" width="6.625" style="15" hidden="1" customWidth="1"/>
    <col min="28" max="28" width="16.50390625" style="16" hidden="1" customWidth="1"/>
    <col min="29" max="29" width="7.875" style="16" hidden="1" customWidth="1"/>
    <col min="30" max="30" width="10.25390625" style="17" hidden="1" customWidth="1"/>
    <col min="31" max="31" width="11.125" style="18" hidden="1" customWidth="1"/>
    <col min="32" max="32" width="11.25390625" style="18" hidden="1" customWidth="1"/>
    <col min="33" max="33" width="12.50390625" style="18" hidden="1" customWidth="1"/>
    <col min="34" max="34" width="9.00390625" style="15" hidden="1" customWidth="1"/>
    <col min="35" max="35" width="9.00390625" style="6" hidden="1" customWidth="1"/>
    <col min="36" max="38" width="8.75390625" style="6" hidden="1" customWidth="1"/>
    <col min="39" max="39" width="9.00390625" style="6" bestFit="1" customWidth="1"/>
    <col min="40" max="16384" width="9.00390625" style="6" customWidth="1"/>
  </cols>
  <sheetData>
    <row r="1" spans="2:34" s="1" customFormat="1" ht="33.75" customHeight="1">
      <c r="B1" s="256" t="s">
        <v>318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70"/>
      <c r="AB1" s="71"/>
      <c r="AC1" s="71"/>
      <c r="AD1" s="72"/>
      <c r="AE1" s="72"/>
      <c r="AF1" s="72"/>
      <c r="AG1" s="72"/>
      <c r="AH1" s="71"/>
    </row>
    <row r="2" spans="2:34" s="1" customFormat="1" ht="16.5" customHeight="1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70"/>
      <c r="AB2" s="71"/>
      <c r="AC2" s="71"/>
      <c r="AD2" s="72"/>
      <c r="AE2" s="72"/>
      <c r="AF2" s="72"/>
      <c r="AG2" s="72"/>
      <c r="AH2" s="71"/>
    </row>
    <row r="3" spans="2:34" s="2" customFormat="1" ht="31.5" customHeight="1">
      <c r="B3" s="293" t="s">
        <v>12</v>
      </c>
      <c r="C3" s="293"/>
      <c r="D3" s="293"/>
      <c r="E3" s="293"/>
      <c r="F3" s="293"/>
      <c r="G3" s="19"/>
      <c r="H3" s="20"/>
      <c r="I3" s="19"/>
      <c r="J3" s="19"/>
      <c r="K3" s="20"/>
      <c r="L3" s="19"/>
      <c r="M3" s="19"/>
      <c r="N3" s="20"/>
      <c r="O3" s="19"/>
      <c r="P3" s="19"/>
      <c r="Q3" s="19"/>
      <c r="R3" s="19"/>
      <c r="T3" s="19"/>
      <c r="U3" s="19"/>
      <c r="V3" s="56"/>
      <c r="W3" s="57"/>
      <c r="X3" s="58"/>
      <c r="Y3" s="73"/>
      <c r="Z3" s="74"/>
      <c r="AA3" s="75"/>
      <c r="AB3" s="16"/>
      <c r="AC3" s="16"/>
      <c r="AD3" s="17"/>
      <c r="AE3" s="17"/>
      <c r="AF3" s="17"/>
      <c r="AG3" s="17"/>
      <c r="AH3" s="16"/>
    </row>
    <row r="4" spans="2:34" s="3" customFormat="1" ht="91.5">
      <c r="B4" s="21" t="s">
        <v>13</v>
      </c>
      <c r="C4" s="22" t="s">
        <v>14</v>
      </c>
      <c r="D4" s="23" t="s">
        <v>15</v>
      </c>
      <c r="E4" s="24" t="s">
        <v>16</v>
      </c>
      <c r="F4" s="23"/>
      <c r="G4" s="23" t="s">
        <v>17</v>
      </c>
      <c r="H4" s="24" t="s">
        <v>16</v>
      </c>
      <c r="I4" s="23"/>
      <c r="J4" s="23" t="s">
        <v>18</v>
      </c>
      <c r="K4" s="24" t="s">
        <v>16</v>
      </c>
      <c r="L4" s="54"/>
      <c r="M4" s="23" t="s">
        <v>18</v>
      </c>
      <c r="N4" s="24" t="s">
        <v>16</v>
      </c>
      <c r="O4" s="23"/>
      <c r="P4" s="23" t="s">
        <v>18</v>
      </c>
      <c r="Q4" s="24" t="s">
        <v>16</v>
      </c>
      <c r="R4" s="23"/>
      <c r="S4" s="59" t="s">
        <v>19</v>
      </c>
      <c r="T4" s="24" t="s">
        <v>16</v>
      </c>
      <c r="U4" s="23"/>
      <c r="V4" s="60" t="s">
        <v>20</v>
      </c>
      <c r="W4" s="273" t="s">
        <v>21</v>
      </c>
      <c r="X4" s="274"/>
      <c r="Y4" s="76" t="s">
        <v>22</v>
      </c>
      <c r="Z4" s="77" t="s">
        <v>23</v>
      </c>
      <c r="AA4" s="78"/>
      <c r="AB4" s="79"/>
      <c r="AC4" s="79"/>
      <c r="AD4" s="80"/>
      <c r="AE4" s="80"/>
      <c r="AF4" s="80"/>
      <c r="AG4" s="80"/>
      <c r="AH4" s="115"/>
    </row>
    <row r="5" spans="2:34" s="4" customFormat="1" ht="64.5" customHeight="1">
      <c r="B5" s="25">
        <v>4</v>
      </c>
      <c r="C5" s="289"/>
      <c r="D5" s="26" t="str">
        <f>'109年04月菜單'!A39</f>
        <v>胚芽米飯</v>
      </c>
      <c r="E5" s="27" t="s">
        <v>47</v>
      </c>
      <c r="F5" s="28" t="s">
        <v>24</v>
      </c>
      <c r="G5" s="26" t="str">
        <f>'109年04月菜單'!A40</f>
        <v>洋蔥豬柳</v>
      </c>
      <c r="H5" s="27" t="s">
        <v>45</v>
      </c>
      <c r="I5" s="28" t="s">
        <v>24</v>
      </c>
      <c r="J5" s="26" t="str">
        <f>'109年04月菜單'!A41</f>
        <v>高麗菜細麵</v>
      </c>
      <c r="K5" s="27" t="s">
        <v>86</v>
      </c>
      <c r="L5" s="28" t="s">
        <v>24</v>
      </c>
      <c r="M5" s="26" t="str">
        <f>'109年04月菜單'!A42</f>
        <v>鮮肉餃子 &lt;冷&gt;</v>
      </c>
      <c r="N5" s="27" t="s">
        <v>54</v>
      </c>
      <c r="O5" s="28" t="s">
        <v>24</v>
      </c>
      <c r="P5" s="26" t="str">
        <f>'109年04月菜單'!A43</f>
        <v>深色蔬菜</v>
      </c>
      <c r="Q5" s="26" t="s">
        <v>49</v>
      </c>
      <c r="R5" s="28" t="s">
        <v>24</v>
      </c>
      <c r="S5" s="26" t="str">
        <f>'109年04月菜單'!A44</f>
        <v>日式豆腐湯 &lt;豆&gt;</v>
      </c>
      <c r="T5" s="26" t="s">
        <v>45</v>
      </c>
      <c r="U5" s="28" t="s">
        <v>24</v>
      </c>
      <c r="V5" s="283"/>
      <c r="W5" s="260" t="s">
        <v>25</v>
      </c>
      <c r="X5" s="261"/>
      <c r="Y5" s="81" t="s">
        <v>26</v>
      </c>
      <c r="Z5" s="82">
        <v>6.4</v>
      </c>
      <c r="AA5" s="16"/>
      <c r="AB5" s="83" t="s">
        <v>27</v>
      </c>
      <c r="AC5" s="84">
        <f>Z10</f>
        <v>0</v>
      </c>
      <c r="AD5" s="84">
        <f>SUM(AC5*8)</f>
        <v>0</v>
      </c>
      <c r="AE5" s="84"/>
      <c r="AF5" s="84">
        <f>SUM(AC5*12)</f>
        <v>0</v>
      </c>
      <c r="AG5" s="116">
        <f>SUM(AC5*80)</f>
        <v>0</v>
      </c>
      <c r="AH5" s="15"/>
    </row>
    <row r="6" spans="2:33" ht="27.75" customHeight="1">
      <c r="B6" s="29" t="s">
        <v>28</v>
      </c>
      <c r="C6" s="289"/>
      <c r="D6" s="30" t="s">
        <v>76</v>
      </c>
      <c r="E6" s="31"/>
      <c r="F6" s="30">
        <v>70</v>
      </c>
      <c r="G6" s="30" t="s">
        <v>155</v>
      </c>
      <c r="H6" s="31"/>
      <c r="I6" s="30">
        <v>52.5</v>
      </c>
      <c r="J6" s="30" t="s">
        <v>180</v>
      </c>
      <c r="K6" s="31"/>
      <c r="L6" s="30">
        <v>20</v>
      </c>
      <c r="M6" s="30" t="s">
        <v>191</v>
      </c>
      <c r="N6" s="211" t="s">
        <v>127</v>
      </c>
      <c r="O6" s="30">
        <v>30</v>
      </c>
      <c r="P6" s="30" t="s">
        <v>93</v>
      </c>
      <c r="Q6" s="31"/>
      <c r="R6" s="30">
        <v>100</v>
      </c>
      <c r="S6" s="30" t="s">
        <v>124</v>
      </c>
      <c r="T6" s="61" t="s">
        <v>67</v>
      </c>
      <c r="U6" s="30">
        <v>40</v>
      </c>
      <c r="V6" s="284"/>
      <c r="W6" s="62">
        <f>AF11</f>
        <v>105</v>
      </c>
      <c r="X6" s="63" t="s">
        <v>8</v>
      </c>
      <c r="Y6" s="85" t="s">
        <v>29</v>
      </c>
      <c r="Z6" s="86">
        <v>2.5</v>
      </c>
      <c r="AA6" s="75"/>
      <c r="AB6" s="87" t="s">
        <v>30</v>
      </c>
      <c r="AC6" s="88">
        <f>Z6</f>
        <v>2.5</v>
      </c>
      <c r="AD6" s="88">
        <f>SUM(AC6*7)</f>
        <v>17.5</v>
      </c>
      <c r="AE6" s="88">
        <f>SUM(AC6*5)</f>
        <v>12.5</v>
      </c>
      <c r="AF6" s="88"/>
      <c r="AG6" s="117">
        <f>SUM(AC6*73)</f>
        <v>182.5</v>
      </c>
    </row>
    <row r="7" spans="2:33" ht="27.75" customHeight="1">
      <c r="B7" s="29">
        <v>27</v>
      </c>
      <c r="C7" s="289"/>
      <c r="D7" s="30" t="s">
        <v>77</v>
      </c>
      <c r="E7" s="31"/>
      <c r="F7" s="30">
        <v>50</v>
      </c>
      <c r="G7" s="30" t="s">
        <v>126</v>
      </c>
      <c r="H7" s="31"/>
      <c r="I7" s="30">
        <v>20</v>
      </c>
      <c r="J7" s="30" t="s">
        <v>170</v>
      </c>
      <c r="K7" s="210"/>
      <c r="L7" s="30">
        <v>10</v>
      </c>
      <c r="M7" s="30"/>
      <c r="N7" s="31"/>
      <c r="O7" s="30"/>
      <c r="P7" s="30"/>
      <c r="Q7" s="31"/>
      <c r="R7" s="30"/>
      <c r="S7" s="30" t="s">
        <v>60</v>
      </c>
      <c r="T7" s="31"/>
      <c r="U7" s="30">
        <v>20</v>
      </c>
      <c r="V7" s="284"/>
      <c r="W7" s="262" t="s">
        <v>31</v>
      </c>
      <c r="X7" s="263"/>
      <c r="Y7" s="89" t="s">
        <v>32</v>
      </c>
      <c r="Z7" s="86">
        <v>1.8</v>
      </c>
      <c r="AA7" s="16"/>
      <c r="AB7" s="87" t="s">
        <v>33</v>
      </c>
      <c r="AC7" s="88">
        <f>Z5</f>
        <v>6.4</v>
      </c>
      <c r="AD7" s="88">
        <f>SUM(AC7*2)</f>
        <v>12.8</v>
      </c>
      <c r="AE7" s="88"/>
      <c r="AF7" s="88">
        <f>SUM(AC7*15)</f>
        <v>96</v>
      </c>
      <c r="AG7" s="117">
        <f>SUM(AC7*68)</f>
        <v>435.20000000000005</v>
      </c>
    </row>
    <row r="8" spans="2:33" ht="27.75" customHeight="1">
      <c r="B8" s="29" t="s">
        <v>34</v>
      </c>
      <c r="C8" s="289"/>
      <c r="D8" s="30"/>
      <c r="E8" s="31"/>
      <c r="F8" s="30"/>
      <c r="G8" s="30"/>
      <c r="H8" s="31"/>
      <c r="I8" s="30"/>
      <c r="J8" s="30" t="s">
        <v>193</v>
      </c>
      <c r="K8" s="31"/>
      <c r="L8" s="30">
        <v>10</v>
      </c>
      <c r="M8" s="30"/>
      <c r="N8" s="31"/>
      <c r="O8" s="30"/>
      <c r="P8" s="30"/>
      <c r="Q8" s="31"/>
      <c r="R8" s="30"/>
      <c r="S8" s="30"/>
      <c r="T8" s="31"/>
      <c r="U8" s="30"/>
      <c r="V8" s="284"/>
      <c r="W8" s="62">
        <f>AE11</f>
        <v>25.5</v>
      </c>
      <c r="X8" s="63" t="s">
        <v>8</v>
      </c>
      <c r="Y8" s="89" t="s">
        <v>35</v>
      </c>
      <c r="Z8" s="86">
        <v>2.6</v>
      </c>
      <c r="AA8" s="75"/>
      <c r="AB8" s="87" t="s">
        <v>32</v>
      </c>
      <c r="AC8" s="88">
        <f>Z7</f>
        <v>1.8</v>
      </c>
      <c r="AD8" s="88">
        <f>SUM(AC8*1)</f>
        <v>1.8</v>
      </c>
      <c r="AE8" s="88"/>
      <c r="AF8" s="88">
        <f>SUM(AC8*5)</f>
        <v>9</v>
      </c>
      <c r="AG8" s="117">
        <f>SUM(AC8*24)</f>
        <v>43.2</v>
      </c>
    </row>
    <row r="9" spans="2:33" ht="27.75" customHeight="1">
      <c r="B9" s="287" t="s">
        <v>36</v>
      </c>
      <c r="C9" s="289"/>
      <c r="D9" s="30"/>
      <c r="E9" s="31"/>
      <c r="F9" s="30"/>
      <c r="G9" s="30"/>
      <c r="H9" s="31"/>
      <c r="I9" s="30"/>
      <c r="J9" s="30" t="s">
        <v>181</v>
      </c>
      <c r="K9" s="210"/>
      <c r="L9" s="30">
        <v>8</v>
      </c>
      <c r="M9" s="30"/>
      <c r="N9" s="31"/>
      <c r="O9" s="30"/>
      <c r="P9" s="30"/>
      <c r="Q9" s="31"/>
      <c r="R9" s="30"/>
      <c r="S9" s="30"/>
      <c r="T9" s="31"/>
      <c r="U9" s="30"/>
      <c r="V9" s="284"/>
      <c r="W9" s="262" t="s">
        <v>37</v>
      </c>
      <c r="X9" s="263"/>
      <c r="Y9" s="89" t="s">
        <v>38</v>
      </c>
      <c r="Z9" s="90">
        <v>0</v>
      </c>
      <c r="AA9" s="16"/>
      <c r="AB9" s="87" t="s">
        <v>38</v>
      </c>
      <c r="AC9" s="88">
        <f>Z9</f>
        <v>0</v>
      </c>
      <c r="AD9" s="88"/>
      <c r="AE9" s="88"/>
      <c r="AF9" s="88">
        <f>SUM(AC9*15)</f>
        <v>0</v>
      </c>
      <c r="AG9" s="117">
        <f>SUM(AC9*60)</f>
        <v>0</v>
      </c>
    </row>
    <row r="10" spans="2:33" ht="27.75" customHeight="1">
      <c r="B10" s="287"/>
      <c r="C10" s="289"/>
      <c r="D10" s="30"/>
      <c r="E10" s="31"/>
      <c r="F10" s="30"/>
      <c r="G10" s="30"/>
      <c r="H10" s="31"/>
      <c r="I10" s="30"/>
      <c r="J10" s="30" t="s">
        <v>176</v>
      </c>
      <c r="K10" s="31"/>
      <c r="L10" s="30">
        <v>7</v>
      </c>
      <c r="M10" s="30"/>
      <c r="N10" s="31"/>
      <c r="O10" s="30"/>
      <c r="P10" s="30"/>
      <c r="Q10" s="31"/>
      <c r="R10" s="30"/>
      <c r="S10" s="30"/>
      <c r="T10" s="31"/>
      <c r="U10" s="30"/>
      <c r="V10" s="284"/>
      <c r="W10" s="62">
        <f>AD11</f>
        <v>32.1</v>
      </c>
      <c r="X10" s="63" t="s">
        <v>8</v>
      </c>
      <c r="Y10" s="91" t="s">
        <v>39</v>
      </c>
      <c r="Z10" s="92">
        <v>0</v>
      </c>
      <c r="AA10" s="75"/>
      <c r="AB10" s="87" t="s">
        <v>40</v>
      </c>
      <c r="AC10" s="88">
        <f>Z8</f>
        <v>2.6</v>
      </c>
      <c r="AD10" s="88"/>
      <c r="AE10" s="88">
        <f>SUM(AC10*5)</f>
        <v>13</v>
      </c>
      <c r="AF10" s="88"/>
      <c r="AG10" s="117">
        <f>SUM(AC10*45)</f>
        <v>117</v>
      </c>
    </row>
    <row r="11" spans="2:33" ht="27.75" customHeight="1">
      <c r="B11" s="33" t="s">
        <v>41</v>
      </c>
      <c r="C11" s="34"/>
      <c r="D11" s="30"/>
      <c r="E11" s="35"/>
      <c r="F11" s="30"/>
      <c r="G11" s="30"/>
      <c r="H11" s="35"/>
      <c r="I11" s="30"/>
      <c r="J11" s="30"/>
      <c r="K11" s="31"/>
      <c r="L11" s="30"/>
      <c r="M11" s="30"/>
      <c r="N11" s="35"/>
      <c r="O11" s="30"/>
      <c r="P11" s="30"/>
      <c r="Q11" s="35"/>
      <c r="R11" s="30"/>
      <c r="S11" s="30"/>
      <c r="T11" s="35"/>
      <c r="U11" s="30"/>
      <c r="V11" s="284"/>
      <c r="W11" s="262" t="s">
        <v>42</v>
      </c>
      <c r="X11" s="263"/>
      <c r="Y11" s="93"/>
      <c r="Z11" s="90"/>
      <c r="AA11" s="16"/>
      <c r="AB11" s="94" t="s">
        <v>43</v>
      </c>
      <c r="AC11" s="95"/>
      <c r="AD11" s="96">
        <f>SUM(AD4+AD5+AD6+AD7+AD8)</f>
        <v>32.1</v>
      </c>
      <c r="AE11" s="96">
        <f>SUM(AE5+AE6+AE10)</f>
        <v>25.5</v>
      </c>
      <c r="AF11" s="96">
        <f>SUM(AF5:AF10)</f>
        <v>105</v>
      </c>
      <c r="AG11" s="118">
        <f>SUM(AG5+AG6+AG7+AG8+AG9+AG10)</f>
        <v>777.9000000000001</v>
      </c>
    </row>
    <row r="12" spans="2:34" ht="27.75" customHeight="1">
      <c r="B12" s="36"/>
      <c r="C12" s="37"/>
      <c r="D12" s="38"/>
      <c r="E12" s="39"/>
      <c r="F12" s="40"/>
      <c r="G12" s="40"/>
      <c r="H12" s="39"/>
      <c r="I12" s="40"/>
      <c r="J12" s="40"/>
      <c r="K12" s="39"/>
      <c r="L12" s="40"/>
      <c r="M12" s="40"/>
      <c r="N12" s="39"/>
      <c r="O12" s="40"/>
      <c r="P12" s="40"/>
      <c r="Q12" s="39"/>
      <c r="R12" s="40"/>
      <c r="S12" s="40"/>
      <c r="T12" s="39"/>
      <c r="U12" s="40"/>
      <c r="V12" s="285"/>
      <c r="W12" s="64">
        <f>AG11</f>
        <v>777.9000000000001</v>
      </c>
      <c r="X12" s="65" t="s">
        <v>6</v>
      </c>
      <c r="Y12" s="97"/>
      <c r="Z12" s="98"/>
      <c r="AA12" s="75"/>
      <c r="AB12" s="99"/>
      <c r="AC12" s="99"/>
      <c r="AD12" s="100"/>
      <c r="AE12" s="100"/>
      <c r="AF12" s="100"/>
      <c r="AG12" s="100"/>
      <c r="AH12" s="115"/>
    </row>
    <row r="13" spans="2:34" s="4" customFormat="1" ht="27.75" customHeight="1">
      <c r="B13" s="25">
        <v>4</v>
      </c>
      <c r="C13" s="289"/>
      <c r="D13" s="26" t="str">
        <f>'109年04月菜單'!G39</f>
        <v>白米飯</v>
      </c>
      <c r="E13" s="27" t="s">
        <v>47</v>
      </c>
      <c r="F13" s="26"/>
      <c r="G13" s="26" t="str">
        <f>'109年04月菜單'!G40</f>
        <v>香酥魚 &lt;炸&gt;&lt;海&gt;</v>
      </c>
      <c r="H13" s="182" t="s">
        <v>221</v>
      </c>
      <c r="I13" s="26"/>
      <c r="J13" s="26" t="str">
        <f>'109年04月菜單'!G41</f>
        <v>紅蘿蔔炒蛋</v>
      </c>
      <c r="K13" s="27" t="s">
        <v>86</v>
      </c>
      <c r="L13" s="26"/>
      <c r="M13" s="26" t="str">
        <f>'109年04月菜單'!G42</f>
        <v>印度咖哩</v>
      </c>
      <c r="N13" s="27" t="s">
        <v>45</v>
      </c>
      <c r="O13" s="26"/>
      <c r="P13" s="26" t="str">
        <f>'109年04月菜單'!G43</f>
        <v>深色蔬菜</v>
      </c>
      <c r="Q13" s="26" t="s">
        <v>49</v>
      </c>
      <c r="R13" s="26"/>
      <c r="S13" s="26" t="str">
        <f>'109年04月菜單'!G44</f>
        <v>黃金濃湯 &lt;芶&gt;</v>
      </c>
      <c r="T13" s="26" t="s">
        <v>45</v>
      </c>
      <c r="U13" s="26"/>
      <c r="V13" s="252"/>
      <c r="W13" s="260" t="s">
        <v>25</v>
      </c>
      <c r="X13" s="261"/>
      <c r="Y13" s="101" t="s">
        <v>26</v>
      </c>
      <c r="Z13" s="82">
        <v>6.8</v>
      </c>
      <c r="AA13" s="16"/>
      <c r="AB13" s="83" t="s">
        <v>27</v>
      </c>
      <c r="AC13" s="84">
        <f>Z18</f>
        <v>0</v>
      </c>
      <c r="AD13" s="84">
        <f>SUM(AC13*8)</f>
        <v>0</v>
      </c>
      <c r="AE13" s="84"/>
      <c r="AF13" s="84">
        <f>SUM(AC13*12)</f>
        <v>0</v>
      </c>
      <c r="AG13" s="116">
        <f>SUM(AC13*80)</f>
        <v>0</v>
      </c>
      <c r="AH13" s="15"/>
    </row>
    <row r="14" spans="2:33" ht="27.75" customHeight="1">
      <c r="B14" s="29" t="s">
        <v>28</v>
      </c>
      <c r="C14" s="289"/>
      <c r="D14" s="30" t="s">
        <v>76</v>
      </c>
      <c r="E14" s="31"/>
      <c r="F14" s="30">
        <v>120</v>
      </c>
      <c r="G14" s="30" t="s">
        <v>220</v>
      </c>
      <c r="H14" s="210" t="s">
        <v>69</v>
      </c>
      <c r="I14" s="30">
        <v>42</v>
      </c>
      <c r="J14" s="30" t="s">
        <v>128</v>
      </c>
      <c r="K14" s="31"/>
      <c r="L14" s="30">
        <v>44</v>
      </c>
      <c r="M14" s="30" t="s">
        <v>130</v>
      </c>
      <c r="N14" s="61"/>
      <c r="O14" s="30">
        <v>45</v>
      </c>
      <c r="P14" s="30" t="s">
        <v>93</v>
      </c>
      <c r="Q14" s="31"/>
      <c r="R14" s="30">
        <v>100</v>
      </c>
      <c r="S14" s="30" t="s">
        <v>61</v>
      </c>
      <c r="T14" s="209" t="s">
        <v>137</v>
      </c>
      <c r="U14" s="30">
        <v>25.5</v>
      </c>
      <c r="V14" s="253"/>
      <c r="W14" s="62">
        <f>AF19</f>
        <v>110.5</v>
      </c>
      <c r="X14" s="63" t="s">
        <v>8</v>
      </c>
      <c r="Y14" s="102" t="s">
        <v>29</v>
      </c>
      <c r="Z14" s="86">
        <v>2.5</v>
      </c>
      <c r="AA14" s="75"/>
      <c r="AB14" s="87" t="s">
        <v>30</v>
      </c>
      <c r="AC14" s="88">
        <f>Z14</f>
        <v>2.5</v>
      </c>
      <c r="AD14" s="88">
        <f>SUM(AC14*7)</f>
        <v>17.5</v>
      </c>
      <c r="AE14" s="88">
        <f>SUM(AC14*5)</f>
        <v>12.5</v>
      </c>
      <c r="AF14" s="88"/>
      <c r="AG14" s="117">
        <f>SUM(AC14*73)</f>
        <v>182.5</v>
      </c>
    </row>
    <row r="15" spans="2:33" ht="27.75" customHeight="1">
      <c r="B15" s="29">
        <v>28</v>
      </c>
      <c r="C15" s="289"/>
      <c r="D15" s="30"/>
      <c r="E15" s="31"/>
      <c r="F15" s="30"/>
      <c r="G15" s="30"/>
      <c r="H15" s="32" t="s">
        <v>149</v>
      </c>
      <c r="I15" s="30"/>
      <c r="J15" s="30" t="s">
        <v>129</v>
      </c>
      <c r="K15" s="210"/>
      <c r="L15" s="30">
        <v>20</v>
      </c>
      <c r="M15" s="30" t="s">
        <v>129</v>
      </c>
      <c r="N15" s="31"/>
      <c r="O15" s="30">
        <v>20</v>
      </c>
      <c r="P15" s="30"/>
      <c r="Q15" s="31"/>
      <c r="R15" s="30"/>
      <c r="S15" s="30" t="s">
        <v>132</v>
      </c>
      <c r="T15" s="31"/>
      <c r="U15" s="30">
        <v>10</v>
      </c>
      <c r="V15" s="253"/>
      <c r="W15" s="262" t="s">
        <v>31</v>
      </c>
      <c r="X15" s="263"/>
      <c r="Y15" s="103" t="s">
        <v>32</v>
      </c>
      <c r="Z15" s="86">
        <v>1.7</v>
      </c>
      <c r="AA15" s="16"/>
      <c r="AB15" s="87" t="s">
        <v>33</v>
      </c>
      <c r="AC15" s="88">
        <f>Z13</f>
        <v>6.8</v>
      </c>
      <c r="AD15" s="88">
        <f>SUM(AC15*2)</f>
        <v>13.6</v>
      </c>
      <c r="AE15" s="88"/>
      <c r="AF15" s="88">
        <f>SUM(AC15*15)</f>
        <v>102</v>
      </c>
      <c r="AG15" s="117">
        <f>SUM(AC15*68)</f>
        <v>462.4</v>
      </c>
    </row>
    <row r="16" spans="2:33" ht="27.75" customHeight="1">
      <c r="B16" s="29" t="s">
        <v>34</v>
      </c>
      <c r="C16" s="289"/>
      <c r="D16" s="30"/>
      <c r="E16" s="31"/>
      <c r="F16" s="30"/>
      <c r="G16" s="30"/>
      <c r="H16" s="31"/>
      <c r="I16" s="30"/>
      <c r="J16" s="30"/>
      <c r="K16" s="31"/>
      <c r="L16" s="30"/>
      <c r="M16" s="30" t="s">
        <v>131</v>
      </c>
      <c r="N16" s="31"/>
      <c r="O16" s="30">
        <v>20</v>
      </c>
      <c r="P16" s="30"/>
      <c r="Q16" s="31"/>
      <c r="R16" s="30"/>
      <c r="S16" s="30" t="s">
        <v>62</v>
      </c>
      <c r="T16" s="31"/>
      <c r="U16" s="30">
        <v>5.5</v>
      </c>
      <c r="V16" s="253"/>
      <c r="W16" s="62">
        <f>AE19</f>
        <v>27.5</v>
      </c>
      <c r="X16" s="63" t="s">
        <v>8</v>
      </c>
      <c r="Y16" s="103" t="s">
        <v>35</v>
      </c>
      <c r="Z16" s="86">
        <v>3</v>
      </c>
      <c r="AA16" s="75"/>
      <c r="AB16" s="87" t="s">
        <v>32</v>
      </c>
      <c r="AC16" s="88">
        <f>Z15</f>
        <v>1.7</v>
      </c>
      <c r="AD16" s="88">
        <f>SUM(AC16*1)</f>
        <v>1.7</v>
      </c>
      <c r="AE16" s="88"/>
      <c r="AF16" s="88">
        <f>SUM(AC16*5)</f>
        <v>8.5</v>
      </c>
      <c r="AG16" s="117">
        <f>SUM(AC16*24)</f>
        <v>40.8</v>
      </c>
    </row>
    <row r="17" spans="2:33" ht="27.75" customHeight="1">
      <c r="B17" s="287" t="s">
        <v>44</v>
      </c>
      <c r="C17" s="289"/>
      <c r="D17" s="30"/>
      <c r="E17" s="31"/>
      <c r="F17" s="30"/>
      <c r="G17" s="30"/>
      <c r="H17" s="31"/>
      <c r="I17" s="30"/>
      <c r="J17" s="30"/>
      <c r="K17" s="31"/>
      <c r="L17" s="30"/>
      <c r="M17" s="30" t="s">
        <v>150</v>
      </c>
      <c r="N17" s="31"/>
      <c r="O17" s="30">
        <v>16</v>
      </c>
      <c r="P17" s="30"/>
      <c r="Q17" s="31"/>
      <c r="R17" s="30"/>
      <c r="S17" s="30"/>
      <c r="T17" s="31"/>
      <c r="U17" s="30"/>
      <c r="V17" s="253"/>
      <c r="W17" s="262" t="s">
        <v>37</v>
      </c>
      <c r="X17" s="263"/>
      <c r="Y17" s="103" t="s">
        <v>38</v>
      </c>
      <c r="Z17" s="90">
        <v>0</v>
      </c>
      <c r="AA17" s="16"/>
      <c r="AB17" s="87" t="s">
        <v>38</v>
      </c>
      <c r="AC17" s="88">
        <f>Z17</f>
        <v>0</v>
      </c>
      <c r="AD17" s="88"/>
      <c r="AE17" s="88"/>
      <c r="AF17" s="88">
        <f>SUM(AC17*15)</f>
        <v>0</v>
      </c>
      <c r="AG17" s="117">
        <f>SUM(AC17*60)</f>
        <v>0</v>
      </c>
    </row>
    <row r="18" spans="2:33" ht="27.75" customHeight="1">
      <c r="B18" s="287"/>
      <c r="C18" s="289"/>
      <c r="D18" s="30"/>
      <c r="E18" s="31"/>
      <c r="F18" s="30"/>
      <c r="G18" s="30"/>
      <c r="H18" s="31"/>
      <c r="I18" s="30"/>
      <c r="J18" s="30"/>
      <c r="K18" s="31"/>
      <c r="L18" s="30"/>
      <c r="M18" s="30"/>
      <c r="N18" s="31"/>
      <c r="O18" s="30"/>
      <c r="P18" s="30"/>
      <c r="Q18" s="31"/>
      <c r="R18" s="30"/>
      <c r="S18" s="30"/>
      <c r="T18" s="31"/>
      <c r="U18" s="30"/>
      <c r="V18" s="253"/>
      <c r="W18" s="62">
        <f>AD19</f>
        <v>32.800000000000004</v>
      </c>
      <c r="X18" s="63" t="s">
        <v>8</v>
      </c>
      <c r="Y18" s="104" t="s">
        <v>39</v>
      </c>
      <c r="Z18" s="92">
        <v>0</v>
      </c>
      <c r="AA18" s="75"/>
      <c r="AB18" s="87" t="s">
        <v>40</v>
      </c>
      <c r="AC18" s="88">
        <f>Z16</f>
        <v>3</v>
      </c>
      <c r="AD18" s="88"/>
      <c r="AE18" s="88">
        <f>SUM(AC18*5)</f>
        <v>15</v>
      </c>
      <c r="AF18" s="88"/>
      <c r="AG18" s="117">
        <f>SUM(AC18*45)</f>
        <v>135</v>
      </c>
    </row>
    <row r="19" spans="2:33" ht="27.75" customHeight="1">
      <c r="B19" s="33" t="s">
        <v>41</v>
      </c>
      <c r="C19" s="34"/>
      <c r="D19" s="30"/>
      <c r="E19" s="35"/>
      <c r="F19" s="30"/>
      <c r="G19" s="30"/>
      <c r="H19" s="35"/>
      <c r="I19" s="30"/>
      <c r="J19" s="30"/>
      <c r="K19" s="31"/>
      <c r="L19" s="30"/>
      <c r="M19" s="30"/>
      <c r="N19" s="35"/>
      <c r="O19" s="30"/>
      <c r="P19" s="30"/>
      <c r="Q19" s="35"/>
      <c r="R19" s="30"/>
      <c r="S19" s="30"/>
      <c r="T19" s="35"/>
      <c r="U19" s="30"/>
      <c r="V19" s="253"/>
      <c r="W19" s="262" t="s">
        <v>42</v>
      </c>
      <c r="X19" s="263"/>
      <c r="Y19" s="105"/>
      <c r="Z19" s="90"/>
      <c r="AA19" s="16"/>
      <c r="AB19" s="94" t="s">
        <v>43</v>
      </c>
      <c r="AC19" s="95"/>
      <c r="AD19" s="96">
        <f>SUM(AD12+AD13+AD14+AD15+AD16)</f>
        <v>32.800000000000004</v>
      </c>
      <c r="AE19" s="96">
        <f>SUM(AE13+AE14+AE18)</f>
        <v>27.5</v>
      </c>
      <c r="AF19" s="96">
        <f>SUM(AF13:AF18)</f>
        <v>110.5</v>
      </c>
      <c r="AG19" s="118">
        <f>SUM(AG13+AG14+AG15+AG16+AG17+AG18)</f>
        <v>820.6999999999999</v>
      </c>
    </row>
    <row r="20" spans="2:34" ht="27.75" customHeight="1">
      <c r="B20" s="36"/>
      <c r="C20" s="37"/>
      <c r="D20" s="38"/>
      <c r="E20" s="39"/>
      <c r="F20" s="40"/>
      <c r="G20" s="40"/>
      <c r="H20" s="39"/>
      <c r="I20" s="40"/>
      <c r="J20" s="40"/>
      <c r="K20" s="39"/>
      <c r="L20" s="40"/>
      <c r="M20" s="40"/>
      <c r="N20" s="39"/>
      <c r="O20" s="40"/>
      <c r="P20" s="40"/>
      <c r="Q20" s="39"/>
      <c r="R20" s="40"/>
      <c r="S20" s="40"/>
      <c r="T20" s="39"/>
      <c r="U20" s="40"/>
      <c r="V20" s="254"/>
      <c r="W20" s="64">
        <f>AG19</f>
        <v>820.6999999999999</v>
      </c>
      <c r="X20" s="65" t="s">
        <v>6</v>
      </c>
      <c r="Y20" s="106"/>
      <c r="Z20" s="92"/>
      <c r="AA20" s="75"/>
      <c r="AB20" s="99"/>
      <c r="AC20" s="99"/>
      <c r="AD20" s="100"/>
      <c r="AE20" s="100"/>
      <c r="AF20" s="100"/>
      <c r="AG20" s="100"/>
      <c r="AH20" s="115"/>
    </row>
    <row r="21" spans="2:34" s="4" customFormat="1" ht="27.75" customHeight="1">
      <c r="B21" s="25">
        <v>4</v>
      </c>
      <c r="C21" s="289"/>
      <c r="D21" s="41" t="str">
        <f>'109年04月菜單'!M39</f>
        <v>招牌炒飯</v>
      </c>
      <c r="E21" s="27" t="s">
        <v>55</v>
      </c>
      <c r="F21" s="26"/>
      <c r="G21" s="26" t="str">
        <f>'109年04月菜單'!M40</f>
        <v>鹽酥雞 &lt;炸&gt;</v>
      </c>
      <c r="H21" s="182" t="s">
        <v>333</v>
      </c>
      <c r="I21" s="26"/>
      <c r="J21" s="26" t="str">
        <f>'109年04月菜單'!M41</f>
        <v>格紋饅頭 &lt;冷&gt;</v>
      </c>
      <c r="K21" s="27" t="s">
        <v>54</v>
      </c>
      <c r="L21" s="26"/>
      <c r="M21" s="26" t="str">
        <f>'109年04月菜單'!M42</f>
        <v>香筍魷魚 &lt;海&gt;</v>
      </c>
      <c r="N21" s="27" t="s">
        <v>45</v>
      </c>
      <c r="O21" s="26"/>
      <c r="P21" s="26" t="str">
        <f>'109年04月菜單'!M43</f>
        <v>淺色蔬菜</v>
      </c>
      <c r="Q21" s="26" t="s">
        <v>49</v>
      </c>
      <c r="R21" s="26"/>
      <c r="S21" s="26" t="str">
        <f>'109年04月菜單'!M44</f>
        <v>海芽玉米湯</v>
      </c>
      <c r="T21" s="26" t="s">
        <v>55</v>
      </c>
      <c r="U21" s="26"/>
      <c r="V21" s="252"/>
      <c r="W21" s="260" t="s">
        <v>25</v>
      </c>
      <c r="X21" s="261"/>
      <c r="Y21" s="101" t="s">
        <v>26</v>
      </c>
      <c r="Z21" s="82">
        <v>6.4</v>
      </c>
      <c r="AA21" s="16"/>
      <c r="AB21" s="83" t="s">
        <v>27</v>
      </c>
      <c r="AC21" s="84">
        <f>Z26</f>
        <v>0</v>
      </c>
      <c r="AD21" s="84">
        <f>SUM(AC21*8)</f>
        <v>0</v>
      </c>
      <c r="AE21" s="84"/>
      <c r="AF21" s="84">
        <f>SUM(AC21*12)</f>
        <v>0</v>
      </c>
      <c r="AG21" s="116">
        <f>SUM(AC21*80)</f>
        <v>0</v>
      </c>
      <c r="AH21" s="115"/>
    </row>
    <row r="22" spans="2:34" s="5" customFormat="1" ht="27.75" customHeight="1">
      <c r="B22" s="42" t="s">
        <v>28</v>
      </c>
      <c r="C22" s="289"/>
      <c r="D22" s="30" t="s">
        <v>76</v>
      </c>
      <c r="E22" s="31"/>
      <c r="F22" s="30">
        <v>100</v>
      </c>
      <c r="G22" s="30" t="s">
        <v>150</v>
      </c>
      <c r="H22" s="31"/>
      <c r="I22" s="30">
        <v>60</v>
      </c>
      <c r="J22" s="30" t="s">
        <v>222</v>
      </c>
      <c r="K22" s="211" t="s">
        <v>125</v>
      </c>
      <c r="L22" s="30">
        <v>30</v>
      </c>
      <c r="M22" s="30" t="s">
        <v>152</v>
      </c>
      <c r="N22" s="61"/>
      <c r="O22" s="30">
        <v>50</v>
      </c>
      <c r="P22" s="30" t="s">
        <v>94</v>
      </c>
      <c r="Q22" s="31"/>
      <c r="R22" s="30">
        <v>100</v>
      </c>
      <c r="S22" s="30" t="s">
        <v>134</v>
      </c>
      <c r="T22" s="32"/>
      <c r="U22" s="30">
        <v>3</v>
      </c>
      <c r="V22" s="253"/>
      <c r="W22" s="62">
        <f>AF27</f>
        <v>107</v>
      </c>
      <c r="X22" s="63" t="s">
        <v>8</v>
      </c>
      <c r="Y22" s="102" t="s">
        <v>29</v>
      </c>
      <c r="Z22" s="86">
        <v>2.2</v>
      </c>
      <c r="AA22" s="107"/>
      <c r="AB22" s="87" t="s">
        <v>30</v>
      </c>
      <c r="AC22" s="88">
        <f>Z22</f>
        <v>2.2</v>
      </c>
      <c r="AD22" s="88">
        <f>SUM(AC22*7)</f>
        <v>15.400000000000002</v>
      </c>
      <c r="AE22" s="88">
        <f>SUM(AC22*5)</f>
        <v>11</v>
      </c>
      <c r="AF22" s="88"/>
      <c r="AG22" s="117">
        <f>SUM(AC22*73)</f>
        <v>160.60000000000002</v>
      </c>
      <c r="AH22" s="119"/>
    </row>
    <row r="23" spans="2:34" s="5" customFormat="1" ht="27.75" customHeight="1">
      <c r="B23" s="42">
        <v>29</v>
      </c>
      <c r="C23" s="289"/>
      <c r="D23" s="30" t="s">
        <v>170</v>
      </c>
      <c r="E23" s="31"/>
      <c r="F23" s="30">
        <v>15</v>
      </c>
      <c r="G23" s="30"/>
      <c r="H23" s="31"/>
      <c r="I23" s="30"/>
      <c r="J23" s="30"/>
      <c r="K23" s="210"/>
      <c r="L23" s="30"/>
      <c r="M23" s="30" t="s">
        <v>133</v>
      </c>
      <c r="N23" s="32" t="s">
        <v>149</v>
      </c>
      <c r="O23" s="30">
        <v>18</v>
      </c>
      <c r="P23" s="30"/>
      <c r="Q23" s="31"/>
      <c r="R23" s="30"/>
      <c r="S23" s="30" t="s">
        <v>135</v>
      </c>
      <c r="T23" s="31"/>
      <c r="U23" s="30">
        <v>34</v>
      </c>
      <c r="V23" s="253"/>
      <c r="W23" s="262" t="s">
        <v>31</v>
      </c>
      <c r="X23" s="263"/>
      <c r="Y23" s="103" t="s">
        <v>32</v>
      </c>
      <c r="Z23" s="86">
        <v>2.2</v>
      </c>
      <c r="AA23" s="108"/>
      <c r="AB23" s="87" t="s">
        <v>33</v>
      </c>
      <c r="AC23" s="88">
        <f>Z21</f>
        <v>6.4</v>
      </c>
      <c r="AD23" s="88">
        <f>SUM(AC23*2)</f>
        <v>12.8</v>
      </c>
      <c r="AE23" s="88"/>
      <c r="AF23" s="88">
        <f>SUM(AC23*15)</f>
        <v>96</v>
      </c>
      <c r="AG23" s="117">
        <f>SUM(AC23*68)</f>
        <v>435.20000000000005</v>
      </c>
      <c r="AH23" s="119"/>
    </row>
    <row r="24" spans="2:34" s="5" customFormat="1" ht="27.75" customHeight="1">
      <c r="B24" s="42" t="s">
        <v>34</v>
      </c>
      <c r="C24" s="289"/>
      <c r="D24" s="30" t="s">
        <v>176</v>
      </c>
      <c r="E24" s="31"/>
      <c r="F24" s="30">
        <v>14</v>
      </c>
      <c r="G24" s="30"/>
      <c r="H24" s="31"/>
      <c r="I24" s="30"/>
      <c r="J24" s="30"/>
      <c r="K24" s="31"/>
      <c r="L24" s="30"/>
      <c r="M24" s="30" t="s">
        <v>63</v>
      </c>
      <c r="N24" s="31"/>
      <c r="O24" s="30">
        <v>10</v>
      </c>
      <c r="P24" s="30"/>
      <c r="Q24" s="31"/>
      <c r="R24" s="30"/>
      <c r="S24" s="30"/>
      <c r="T24" s="31"/>
      <c r="U24" s="30"/>
      <c r="V24" s="253"/>
      <c r="W24" s="62">
        <f>AE27</f>
        <v>26</v>
      </c>
      <c r="X24" s="63" t="s">
        <v>8</v>
      </c>
      <c r="Y24" s="103" t="s">
        <v>35</v>
      </c>
      <c r="Z24" s="86">
        <v>3</v>
      </c>
      <c r="AA24" s="107"/>
      <c r="AB24" s="87" t="s">
        <v>32</v>
      </c>
      <c r="AC24" s="88">
        <f>Z23</f>
        <v>2.2</v>
      </c>
      <c r="AD24" s="88">
        <f>SUM(AC24*1)</f>
        <v>2.2</v>
      </c>
      <c r="AE24" s="88"/>
      <c r="AF24" s="88">
        <f>SUM(AC24*5)</f>
        <v>11</v>
      </c>
      <c r="AG24" s="117">
        <f>SUM(AC24*24)</f>
        <v>52.800000000000004</v>
      </c>
      <c r="AH24" s="119"/>
    </row>
    <row r="25" spans="2:34" s="5" customFormat="1" ht="27.75" customHeight="1">
      <c r="B25" s="288" t="s">
        <v>46</v>
      </c>
      <c r="C25" s="289"/>
      <c r="D25" s="30" t="s">
        <v>193</v>
      </c>
      <c r="E25" s="31"/>
      <c r="F25" s="30">
        <v>5</v>
      </c>
      <c r="G25" s="30"/>
      <c r="H25" s="31"/>
      <c r="I25" s="30"/>
      <c r="J25" s="30"/>
      <c r="K25" s="31"/>
      <c r="L25" s="30"/>
      <c r="M25" s="30" t="s">
        <v>64</v>
      </c>
      <c r="N25" s="31"/>
      <c r="O25" s="30">
        <v>10</v>
      </c>
      <c r="P25" s="30"/>
      <c r="Q25" s="31"/>
      <c r="R25" s="30"/>
      <c r="S25" s="30"/>
      <c r="T25" s="31"/>
      <c r="U25" s="30"/>
      <c r="V25" s="253"/>
      <c r="W25" s="262" t="s">
        <v>37</v>
      </c>
      <c r="X25" s="263"/>
      <c r="Y25" s="103" t="s">
        <v>38</v>
      </c>
      <c r="Z25" s="90">
        <v>0</v>
      </c>
      <c r="AA25" s="108"/>
      <c r="AB25" s="87" t="s">
        <v>38</v>
      </c>
      <c r="AC25" s="88">
        <f>Z25</f>
        <v>0</v>
      </c>
      <c r="AD25" s="88"/>
      <c r="AE25" s="88"/>
      <c r="AF25" s="88">
        <f>SUM(AC25*15)</f>
        <v>0</v>
      </c>
      <c r="AG25" s="117">
        <f>SUM(AC25*60)</f>
        <v>0</v>
      </c>
      <c r="AH25" s="119"/>
    </row>
    <row r="26" spans="2:34" s="5" customFormat="1" ht="27.75" customHeight="1">
      <c r="B26" s="288"/>
      <c r="C26" s="289"/>
      <c r="D26" s="30"/>
      <c r="E26" s="31"/>
      <c r="F26" s="30"/>
      <c r="G26" s="30"/>
      <c r="H26" s="31"/>
      <c r="I26" s="30"/>
      <c r="J26" s="30"/>
      <c r="K26" s="31"/>
      <c r="L26" s="30"/>
      <c r="M26" s="30"/>
      <c r="N26" s="31"/>
      <c r="O26" s="30"/>
      <c r="P26" s="30"/>
      <c r="Q26" s="31"/>
      <c r="R26" s="30"/>
      <c r="S26" s="30"/>
      <c r="T26" s="31"/>
      <c r="U26" s="30"/>
      <c r="V26" s="253"/>
      <c r="W26" s="62">
        <f>AD27</f>
        <v>30.400000000000002</v>
      </c>
      <c r="X26" s="63" t="s">
        <v>8</v>
      </c>
      <c r="Y26" s="104" t="s">
        <v>39</v>
      </c>
      <c r="Z26" s="92">
        <v>0</v>
      </c>
      <c r="AA26" s="107"/>
      <c r="AB26" s="87" t="s">
        <v>40</v>
      </c>
      <c r="AC26" s="88">
        <f>Z24</f>
        <v>3</v>
      </c>
      <c r="AD26" s="88"/>
      <c r="AE26" s="88">
        <f>SUM(AC26*5)</f>
        <v>15</v>
      </c>
      <c r="AF26" s="88"/>
      <c r="AG26" s="117">
        <f>SUM(AC26*45)</f>
        <v>135</v>
      </c>
      <c r="AH26" s="119"/>
    </row>
    <row r="27" spans="2:34" s="5" customFormat="1" ht="27.75" customHeight="1">
      <c r="B27" s="33" t="s">
        <v>41</v>
      </c>
      <c r="C27" s="43"/>
      <c r="D27" s="30"/>
      <c r="E27" s="35"/>
      <c r="F27" s="30"/>
      <c r="G27" s="30"/>
      <c r="H27" s="35"/>
      <c r="I27" s="30"/>
      <c r="J27" s="30"/>
      <c r="K27" s="31"/>
      <c r="L27" s="30"/>
      <c r="M27" s="30"/>
      <c r="N27" s="35"/>
      <c r="O27" s="30"/>
      <c r="P27" s="30"/>
      <c r="Q27" s="35"/>
      <c r="R27" s="30"/>
      <c r="S27" s="30"/>
      <c r="T27" s="35"/>
      <c r="U27" s="30"/>
      <c r="V27" s="253"/>
      <c r="W27" s="262" t="s">
        <v>42</v>
      </c>
      <c r="X27" s="263"/>
      <c r="Y27" s="105"/>
      <c r="Z27" s="90"/>
      <c r="AA27" s="108"/>
      <c r="AB27" s="94" t="s">
        <v>43</v>
      </c>
      <c r="AC27" s="95"/>
      <c r="AD27" s="96">
        <f>SUM(AD20+AD21+AD22+AD23+AD24)</f>
        <v>30.400000000000002</v>
      </c>
      <c r="AE27" s="96">
        <f>SUM(AE21+AE22+AE26)</f>
        <v>26</v>
      </c>
      <c r="AF27" s="96">
        <f>SUM(AF21:AF26)</f>
        <v>107</v>
      </c>
      <c r="AG27" s="118">
        <f>SUM(AG21+AG22+AG23+AG24+AG25+AG26)</f>
        <v>783.6</v>
      </c>
      <c r="AH27" s="119"/>
    </row>
    <row r="28" spans="2:34" s="5" customFormat="1" ht="27.75" customHeight="1">
      <c r="B28" s="44"/>
      <c r="C28" s="45"/>
      <c r="D28" s="38"/>
      <c r="E28" s="39"/>
      <c r="F28" s="40"/>
      <c r="G28" s="40"/>
      <c r="H28" s="39"/>
      <c r="I28" s="40"/>
      <c r="J28" s="40" t="s">
        <v>138</v>
      </c>
      <c r="K28" s="39"/>
      <c r="L28" s="40"/>
      <c r="M28" s="40"/>
      <c r="N28" s="39"/>
      <c r="O28" s="40"/>
      <c r="P28" s="40"/>
      <c r="Q28" s="39"/>
      <c r="R28" s="40"/>
      <c r="S28" s="40"/>
      <c r="T28" s="39"/>
      <c r="U28" s="40"/>
      <c r="V28" s="254"/>
      <c r="W28" s="64">
        <f>AG27</f>
        <v>783.6</v>
      </c>
      <c r="X28" s="65" t="s">
        <v>6</v>
      </c>
      <c r="Y28" s="109"/>
      <c r="Z28" s="90"/>
      <c r="AA28" s="107"/>
      <c r="AB28" s="99"/>
      <c r="AC28" s="99"/>
      <c r="AD28" s="100"/>
      <c r="AE28" s="100"/>
      <c r="AF28" s="100"/>
      <c r="AG28" s="100"/>
      <c r="AH28" s="119"/>
    </row>
    <row r="29" spans="2:34" s="4" customFormat="1" ht="27.75" customHeight="1">
      <c r="B29" s="25">
        <v>4</v>
      </c>
      <c r="C29" s="289"/>
      <c r="D29" s="41" t="str">
        <f>'109年04月菜單'!S39</f>
        <v>地瓜飯</v>
      </c>
      <c r="E29" s="27" t="s">
        <v>47</v>
      </c>
      <c r="F29" s="26"/>
      <c r="G29" s="26" t="str">
        <f>'109年04月菜單'!S40</f>
        <v>照燒肉片</v>
      </c>
      <c r="H29" s="27" t="s">
        <v>45</v>
      </c>
      <c r="I29" s="26"/>
      <c r="J29" s="26" t="str">
        <f>'109年04月菜單'!S41</f>
        <v>日式茶碗蒸</v>
      </c>
      <c r="K29" s="27" t="s">
        <v>224</v>
      </c>
      <c r="L29" s="26"/>
      <c r="M29" s="26" t="str">
        <f>'109年04月菜單'!S42</f>
        <v>韓式豆腐煲 &lt;豆&gt;</v>
      </c>
      <c r="N29" s="27" t="s">
        <v>45</v>
      </c>
      <c r="O29" s="26"/>
      <c r="P29" s="26" t="str">
        <f>'109年04月菜單'!S43</f>
        <v>深色蔬菜</v>
      </c>
      <c r="Q29" s="26" t="s">
        <v>87</v>
      </c>
      <c r="R29" s="26"/>
      <c r="S29" s="26" t="str">
        <f>'109年04月菜單'!S44</f>
        <v>香菇雞湯</v>
      </c>
      <c r="T29" s="26" t="s">
        <v>55</v>
      </c>
      <c r="U29" s="26"/>
      <c r="V29" s="283"/>
      <c r="W29" s="260" t="s">
        <v>25</v>
      </c>
      <c r="X29" s="261"/>
      <c r="Y29" s="101" t="s">
        <v>26</v>
      </c>
      <c r="Z29" s="82">
        <v>6</v>
      </c>
      <c r="AA29" s="16"/>
      <c r="AB29" s="83" t="s">
        <v>27</v>
      </c>
      <c r="AC29" s="84">
        <f>Z34</f>
        <v>0</v>
      </c>
      <c r="AD29" s="84">
        <f>SUM(AC29*8)</f>
        <v>0</v>
      </c>
      <c r="AE29" s="84"/>
      <c r="AF29" s="84">
        <f>SUM(AC29*12)</f>
        <v>0</v>
      </c>
      <c r="AG29" s="116">
        <f>SUM(AC29*80)</f>
        <v>0</v>
      </c>
      <c r="AH29" s="115"/>
    </row>
    <row r="30" spans="2:33" ht="27.75" customHeight="1">
      <c r="B30" s="29" t="s">
        <v>28</v>
      </c>
      <c r="C30" s="289"/>
      <c r="D30" s="30" t="s">
        <v>76</v>
      </c>
      <c r="E30" s="31"/>
      <c r="F30" s="30">
        <v>100</v>
      </c>
      <c r="G30" s="30" t="s">
        <v>159</v>
      </c>
      <c r="H30" s="31"/>
      <c r="I30" s="30">
        <v>35</v>
      </c>
      <c r="J30" s="30" t="s">
        <v>213</v>
      </c>
      <c r="K30" s="210"/>
      <c r="L30" s="30">
        <v>44</v>
      </c>
      <c r="M30" s="30" t="s">
        <v>90</v>
      </c>
      <c r="N30" s="55"/>
      <c r="O30" s="30">
        <v>50</v>
      </c>
      <c r="P30" s="30" t="s">
        <v>93</v>
      </c>
      <c r="Q30" s="31"/>
      <c r="R30" s="30">
        <v>100</v>
      </c>
      <c r="S30" s="30" t="s">
        <v>166</v>
      </c>
      <c r="T30" s="61"/>
      <c r="U30" s="30">
        <v>30</v>
      </c>
      <c r="V30" s="284"/>
      <c r="W30" s="62">
        <f>AF35</f>
        <v>101</v>
      </c>
      <c r="X30" s="63" t="s">
        <v>8</v>
      </c>
      <c r="Y30" s="102" t="s">
        <v>29</v>
      </c>
      <c r="Z30" s="86">
        <v>2.5</v>
      </c>
      <c r="AA30" s="75"/>
      <c r="AB30" s="87" t="s">
        <v>30</v>
      </c>
      <c r="AC30" s="88">
        <f>Z30</f>
        <v>2.5</v>
      </c>
      <c r="AD30" s="88">
        <f>SUM(AC30*7)</f>
        <v>17.5</v>
      </c>
      <c r="AE30" s="88">
        <f>SUM(AC30*5)</f>
        <v>12.5</v>
      </c>
      <c r="AF30" s="88"/>
      <c r="AG30" s="117">
        <f>SUM(AC30*73)</f>
        <v>182.5</v>
      </c>
    </row>
    <row r="31" spans="2:33" ht="27.75" customHeight="1">
      <c r="B31" s="29">
        <v>30</v>
      </c>
      <c r="C31" s="289"/>
      <c r="D31" s="30" t="s">
        <v>95</v>
      </c>
      <c r="E31" s="31"/>
      <c r="F31" s="30">
        <v>55</v>
      </c>
      <c r="G31" s="30" t="s">
        <v>96</v>
      </c>
      <c r="H31" s="32"/>
      <c r="I31" s="30">
        <v>20</v>
      </c>
      <c r="J31" s="30"/>
      <c r="K31" s="31"/>
      <c r="L31" s="30"/>
      <c r="M31" s="30" t="s">
        <v>78</v>
      </c>
      <c r="N31" s="61" t="s">
        <v>139</v>
      </c>
      <c r="O31" s="30">
        <v>40</v>
      </c>
      <c r="P31" s="30"/>
      <c r="Q31" s="31"/>
      <c r="R31" s="30"/>
      <c r="S31" s="30" t="s">
        <v>150</v>
      </c>
      <c r="T31" s="31"/>
      <c r="U31" s="30">
        <v>8</v>
      </c>
      <c r="V31" s="284"/>
      <c r="W31" s="262" t="s">
        <v>31</v>
      </c>
      <c r="X31" s="263"/>
      <c r="Y31" s="103" t="s">
        <v>32</v>
      </c>
      <c r="Z31" s="86">
        <v>2.2</v>
      </c>
      <c r="AA31" s="16"/>
      <c r="AB31" s="87" t="s">
        <v>33</v>
      </c>
      <c r="AC31" s="88">
        <f>Z29</f>
        <v>6</v>
      </c>
      <c r="AD31" s="88">
        <f>SUM(AC31*2)</f>
        <v>12</v>
      </c>
      <c r="AE31" s="88"/>
      <c r="AF31" s="88">
        <f>SUM(AC31*15)</f>
        <v>90</v>
      </c>
      <c r="AG31" s="117">
        <f>SUM(AC31*68)</f>
        <v>408</v>
      </c>
    </row>
    <row r="32" spans="2:33" ht="27.75" customHeight="1">
      <c r="B32" s="29" t="s">
        <v>34</v>
      </c>
      <c r="C32" s="289"/>
      <c r="D32" s="30"/>
      <c r="E32" s="31"/>
      <c r="F32" s="30"/>
      <c r="G32" s="30"/>
      <c r="H32" s="31"/>
      <c r="I32" s="30"/>
      <c r="J32" s="30"/>
      <c r="K32" s="31"/>
      <c r="L32" s="30"/>
      <c r="M32" s="30" t="s">
        <v>136</v>
      </c>
      <c r="N32" s="31"/>
      <c r="O32" s="30">
        <v>20</v>
      </c>
      <c r="P32" s="30"/>
      <c r="Q32" s="31"/>
      <c r="R32" s="30"/>
      <c r="S32" s="30"/>
      <c r="T32" s="31"/>
      <c r="U32" s="30"/>
      <c r="V32" s="284"/>
      <c r="W32" s="62">
        <f>AE35</f>
        <v>25.5</v>
      </c>
      <c r="X32" s="63" t="s">
        <v>8</v>
      </c>
      <c r="Y32" s="103" t="s">
        <v>35</v>
      </c>
      <c r="Z32" s="86">
        <v>2.6</v>
      </c>
      <c r="AA32" s="75"/>
      <c r="AB32" s="87" t="s">
        <v>32</v>
      </c>
      <c r="AC32" s="88">
        <f>Z31</f>
        <v>2.2</v>
      </c>
      <c r="AD32" s="88">
        <f>SUM(AC32*1)</f>
        <v>2.2</v>
      </c>
      <c r="AE32" s="88"/>
      <c r="AF32" s="88">
        <f>SUM(AC32*5)</f>
        <v>11</v>
      </c>
      <c r="AG32" s="117">
        <f>SUM(AC32*24)</f>
        <v>52.800000000000004</v>
      </c>
    </row>
    <row r="33" spans="2:33" ht="27.75" customHeight="1">
      <c r="B33" s="287" t="s">
        <v>48</v>
      </c>
      <c r="C33" s="289"/>
      <c r="D33" s="30"/>
      <c r="E33" s="31"/>
      <c r="F33" s="30"/>
      <c r="G33" s="30"/>
      <c r="H33" s="31"/>
      <c r="I33" s="30"/>
      <c r="J33" s="30"/>
      <c r="K33" s="31"/>
      <c r="L33" s="30"/>
      <c r="M33" s="30"/>
      <c r="N33" s="31"/>
      <c r="O33" s="30"/>
      <c r="P33" s="30"/>
      <c r="Q33" s="31"/>
      <c r="R33" s="30"/>
      <c r="S33" s="30"/>
      <c r="T33" s="31"/>
      <c r="U33" s="30"/>
      <c r="V33" s="284"/>
      <c r="W33" s="262" t="s">
        <v>37</v>
      </c>
      <c r="X33" s="263"/>
      <c r="Y33" s="103" t="s">
        <v>38</v>
      </c>
      <c r="Z33" s="90">
        <v>0</v>
      </c>
      <c r="AA33" s="16"/>
      <c r="AB33" s="87" t="s">
        <v>38</v>
      </c>
      <c r="AC33" s="88">
        <f>Z33</f>
        <v>0</v>
      </c>
      <c r="AD33" s="88"/>
      <c r="AE33" s="88"/>
      <c r="AF33" s="88">
        <f>SUM(AC33*15)</f>
        <v>0</v>
      </c>
      <c r="AG33" s="117">
        <f>SUM(AC33*60)</f>
        <v>0</v>
      </c>
    </row>
    <row r="34" spans="2:33" ht="27.75" customHeight="1">
      <c r="B34" s="287"/>
      <c r="C34" s="289"/>
      <c r="D34" s="30"/>
      <c r="E34" s="31"/>
      <c r="F34" s="30"/>
      <c r="G34" s="30"/>
      <c r="H34" s="31"/>
      <c r="I34" s="30"/>
      <c r="J34" s="30"/>
      <c r="K34" s="31"/>
      <c r="L34" s="30"/>
      <c r="M34" s="30"/>
      <c r="N34" s="31"/>
      <c r="O34" s="30"/>
      <c r="P34" s="30"/>
      <c r="Q34" s="31"/>
      <c r="R34" s="30"/>
      <c r="S34" s="30"/>
      <c r="T34" s="31"/>
      <c r="U34" s="30"/>
      <c r="V34" s="284"/>
      <c r="W34" s="62">
        <f>AD35</f>
        <v>31.7</v>
      </c>
      <c r="X34" s="63" t="s">
        <v>8</v>
      </c>
      <c r="Y34" s="104" t="s">
        <v>39</v>
      </c>
      <c r="Z34" s="92">
        <v>0</v>
      </c>
      <c r="AA34" s="75"/>
      <c r="AB34" s="87" t="s">
        <v>40</v>
      </c>
      <c r="AC34" s="88">
        <f>Z32</f>
        <v>2.6</v>
      </c>
      <c r="AD34" s="88"/>
      <c r="AE34" s="88">
        <f>SUM(AC34*5)</f>
        <v>13</v>
      </c>
      <c r="AF34" s="88"/>
      <c r="AG34" s="117">
        <f>SUM(AC34*45)</f>
        <v>117</v>
      </c>
    </row>
    <row r="35" spans="2:33" ht="27.75" customHeight="1">
      <c r="B35" s="33" t="s">
        <v>41</v>
      </c>
      <c r="C35" s="34"/>
      <c r="D35" s="30"/>
      <c r="E35" s="35"/>
      <c r="F35" s="30"/>
      <c r="G35" s="30"/>
      <c r="H35" s="35"/>
      <c r="I35" s="30"/>
      <c r="J35" s="30"/>
      <c r="K35" s="35"/>
      <c r="L35" s="30"/>
      <c r="M35" s="30"/>
      <c r="N35" s="35"/>
      <c r="O35" s="30"/>
      <c r="P35" s="30"/>
      <c r="Q35" s="35"/>
      <c r="R35" s="30"/>
      <c r="S35" s="30"/>
      <c r="T35" s="35"/>
      <c r="U35" s="30"/>
      <c r="V35" s="284"/>
      <c r="W35" s="262" t="s">
        <v>42</v>
      </c>
      <c r="X35" s="263"/>
      <c r="Y35" s="105"/>
      <c r="Z35" s="110"/>
      <c r="AA35" s="16"/>
      <c r="AB35" s="94" t="s">
        <v>43</v>
      </c>
      <c r="AC35" s="95"/>
      <c r="AD35" s="96">
        <f>SUM(AD28+AD29+AD30+AD31+AD32)</f>
        <v>31.7</v>
      </c>
      <c r="AE35" s="96">
        <f>SUM(AE29+AE30+AE34)</f>
        <v>25.5</v>
      </c>
      <c r="AF35" s="96">
        <f>SUM(AF29:AF34)</f>
        <v>101</v>
      </c>
      <c r="AG35" s="118">
        <f>SUM(AG29+AG30+AG31+AG32+AG33+AG34)</f>
        <v>760.3</v>
      </c>
    </row>
    <row r="36" spans="2:33" ht="27.75" customHeight="1">
      <c r="B36" s="36"/>
      <c r="C36" s="37"/>
      <c r="D36" s="38"/>
      <c r="E36" s="39"/>
      <c r="F36" s="40"/>
      <c r="G36" s="40"/>
      <c r="H36" s="39"/>
      <c r="I36" s="40"/>
      <c r="J36" s="40"/>
      <c r="K36" s="39"/>
      <c r="L36" s="40"/>
      <c r="M36" s="40"/>
      <c r="N36" s="39"/>
      <c r="O36" s="40"/>
      <c r="P36" s="40"/>
      <c r="Q36" s="39"/>
      <c r="R36" s="40"/>
      <c r="S36" s="40"/>
      <c r="T36" s="39"/>
      <c r="U36" s="40"/>
      <c r="V36" s="285"/>
      <c r="W36" s="64">
        <f>AG35</f>
        <v>760.3</v>
      </c>
      <c r="X36" s="65" t="s">
        <v>6</v>
      </c>
      <c r="Y36" s="106"/>
      <c r="Z36" s="110"/>
      <c r="AA36" s="75"/>
      <c r="AB36" s="99"/>
      <c r="AC36" s="99"/>
      <c r="AD36" s="100"/>
      <c r="AE36" s="100"/>
      <c r="AF36" s="100"/>
      <c r="AG36" s="100"/>
    </row>
    <row r="37" spans="2:34" s="4" customFormat="1" ht="27.75" customHeight="1">
      <c r="B37" s="25"/>
      <c r="C37" s="289"/>
      <c r="D37" s="26">
        <f>'109年04月菜單'!Y39</f>
        <v>0</v>
      </c>
      <c r="E37" s="27"/>
      <c r="F37" s="26"/>
      <c r="G37" s="26">
        <f>'109年04月菜單'!Y40</f>
        <v>0</v>
      </c>
      <c r="H37" s="46"/>
      <c r="I37" s="26"/>
      <c r="J37" s="26">
        <f>'109年04月菜單'!Y41</f>
        <v>0</v>
      </c>
      <c r="K37" s="27"/>
      <c r="L37" s="26"/>
      <c r="M37" s="26">
        <f>'109年04月菜單'!Y42</f>
        <v>0</v>
      </c>
      <c r="N37" s="27"/>
      <c r="O37" s="26"/>
      <c r="P37" s="26">
        <f>'109年04月菜單'!Y43</f>
        <v>0</v>
      </c>
      <c r="Q37" s="26"/>
      <c r="R37" s="26"/>
      <c r="S37" s="26">
        <f>'109年04月菜單'!Y44</f>
        <v>0</v>
      </c>
      <c r="T37" s="26"/>
      <c r="U37" s="26"/>
      <c r="V37" s="283"/>
      <c r="W37" s="260" t="s">
        <v>25</v>
      </c>
      <c r="X37" s="261"/>
      <c r="Y37" s="101" t="s">
        <v>26</v>
      </c>
      <c r="Z37" s="82"/>
      <c r="AA37" s="16"/>
      <c r="AB37" s="83" t="s">
        <v>27</v>
      </c>
      <c r="AC37" s="84">
        <f>Z42</f>
        <v>0</v>
      </c>
      <c r="AD37" s="84">
        <f>SUM(AC37*8)</f>
        <v>0</v>
      </c>
      <c r="AE37" s="84"/>
      <c r="AF37" s="84">
        <f>SUM(AC37*12)</f>
        <v>0</v>
      </c>
      <c r="AG37" s="116">
        <f>SUM(AC37*80)</f>
        <v>0</v>
      </c>
      <c r="AH37" s="115"/>
    </row>
    <row r="38" spans="2:33" ht="27.75" customHeight="1">
      <c r="B38" s="29" t="s">
        <v>28</v>
      </c>
      <c r="C38" s="289"/>
      <c r="D38" s="30"/>
      <c r="E38" s="31"/>
      <c r="F38" s="30"/>
      <c r="G38" s="30"/>
      <c r="H38" s="31"/>
      <c r="I38" s="30"/>
      <c r="J38" s="30"/>
      <c r="K38" s="31"/>
      <c r="L38" s="30"/>
      <c r="M38" s="30"/>
      <c r="N38" s="55"/>
      <c r="O38" s="30"/>
      <c r="P38" s="30"/>
      <c r="Q38" s="31"/>
      <c r="R38" s="30"/>
      <c r="S38" s="30"/>
      <c r="T38" s="61"/>
      <c r="U38" s="30"/>
      <c r="V38" s="284"/>
      <c r="W38" s="62">
        <f>AF43</f>
        <v>0</v>
      </c>
      <c r="X38" s="63" t="s">
        <v>8</v>
      </c>
      <c r="Y38" s="102" t="s">
        <v>29</v>
      </c>
      <c r="Z38" s="86"/>
      <c r="AA38" s="75"/>
      <c r="AB38" s="87" t="s">
        <v>30</v>
      </c>
      <c r="AC38" s="88">
        <f>Z38</f>
        <v>0</v>
      </c>
      <c r="AD38" s="88">
        <f>SUM(AC38*7)</f>
        <v>0</v>
      </c>
      <c r="AE38" s="88">
        <f>SUM(AC38*5)</f>
        <v>0</v>
      </c>
      <c r="AF38" s="88"/>
      <c r="AG38" s="117">
        <f>SUM(AC38*73)</f>
        <v>0</v>
      </c>
    </row>
    <row r="39" spans="2:33" ht="27.75" customHeight="1">
      <c r="B39" s="29"/>
      <c r="C39" s="289"/>
      <c r="D39" s="30"/>
      <c r="E39" s="31"/>
      <c r="F39" s="30"/>
      <c r="G39" s="30"/>
      <c r="H39" s="31"/>
      <c r="I39" s="30"/>
      <c r="J39" s="30"/>
      <c r="K39" s="31"/>
      <c r="L39" s="30"/>
      <c r="M39" s="30"/>
      <c r="N39" s="31"/>
      <c r="O39" s="30"/>
      <c r="P39" s="30"/>
      <c r="Q39" s="31"/>
      <c r="R39" s="30"/>
      <c r="S39" s="30"/>
      <c r="T39" s="31"/>
      <c r="U39" s="30"/>
      <c r="V39" s="284"/>
      <c r="W39" s="262" t="s">
        <v>31</v>
      </c>
      <c r="X39" s="263"/>
      <c r="Y39" s="103" t="s">
        <v>32</v>
      </c>
      <c r="Z39" s="86"/>
      <c r="AA39" s="16"/>
      <c r="AB39" s="87" t="s">
        <v>33</v>
      </c>
      <c r="AC39" s="88">
        <f>Z37</f>
        <v>0</v>
      </c>
      <c r="AD39" s="88">
        <f>SUM(AC39*2)</f>
        <v>0</v>
      </c>
      <c r="AE39" s="88"/>
      <c r="AF39" s="88">
        <f>SUM(AC39*15)</f>
        <v>0</v>
      </c>
      <c r="AG39" s="117">
        <f>SUM(AC39*68)</f>
        <v>0</v>
      </c>
    </row>
    <row r="40" spans="2:33" ht="27.75" customHeight="1">
      <c r="B40" s="29" t="s">
        <v>34</v>
      </c>
      <c r="C40" s="289"/>
      <c r="D40" s="30"/>
      <c r="E40" s="31"/>
      <c r="F40" s="30"/>
      <c r="G40" s="30"/>
      <c r="H40" s="31"/>
      <c r="I40" s="30"/>
      <c r="J40" s="30"/>
      <c r="K40" s="31"/>
      <c r="L40" s="30"/>
      <c r="M40" s="30"/>
      <c r="N40" s="31"/>
      <c r="O40" s="30"/>
      <c r="P40" s="30"/>
      <c r="Q40" s="31"/>
      <c r="R40" s="30"/>
      <c r="S40" s="30"/>
      <c r="T40" s="31"/>
      <c r="U40" s="30"/>
      <c r="V40" s="284"/>
      <c r="W40" s="62">
        <f>AE43</f>
        <v>0</v>
      </c>
      <c r="X40" s="63" t="s">
        <v>8</v>
      </c>
      <c r="Y40" s="103" t="s">
        <v>35</v>
      </c>
      <c r="Z40" s="86"/>
      <c r="AA40" s="75"/>
      <c r="AB40" s="87" t="s">
        <v>32</v>
      </c>
      <c r="AC40" s="88">
        <f>Z39</f>
        <v>0</v>
      </c>
      <c r="AD40" s="88">
        <f>SUM(AC40*1)</f>
        <v>0</v>
      </c>
      <c r="AE40" s="88"/>
      <c r="AF40" s="88">
        <f>SUM(AC40*5)</f>
        <v>0</v>
      </c>
      <c r="AG40" s="117">
        <f>SUM(AC40*24)</f>
        <v>0</v>
      </c>
    </row>
    <row r="41" spans="2:33" ht="27.75" customHeight="1">
      <c r="B41" s="287" t="s">
        <v>50</v>
      </c>
      <c r="C41" s="289"/>
      <c r="D41" s="30"/>
      <c r="E41" s="31"/>
      <c r="F41" s="30"/>
      <c r="G41" s="30"/>
      <c r="H41" s="31"/>
      <c r="I41" s="30"/>
      <c r="J41" s="30"/>
      <c r="K41" s="31"/>
      <c r="L41" s="30"/>
      <c r="M41" s="30"/>
      <c r="N41" s="31"/>
      <c r="O41" s="30"/>
      <c r="P41" s="30"/>
      <c r="Q41" s="31"/>
      <c r="R41" s="30"/>
      <c r="S41" s="30"/>
      <c r="T41" s="31"/>
      <c r="U41" s="30"/>
      <c r="V41" s="284"/>
      <c r="W41" s="262" t="s">
        <v>37</v>
      </c>
      <c r="X41" s="263"/>
      <c r="Y41" s="103" t="s">
        <v>38</v>
      </c>
      <c r="Z41" s="90"/>
      <c r="AA41" s="16"/>
      <c r="AB41" s="87" t="s">
        <v>38</v>
      </c>
      <c r="AC41" s="88">
        <f>Z41</f>
        <v>0</v>
      </c>
      <c r="AD41" s="88"/>
      <c r="AE41" s="88"/>
      <c r="AF41" s="88">
        <f>SUM(AC41*15)</f>
        <v>0</v>
      </c>
      <c r="AG41" s="117">
        <f>SUM(AC41*60)</f>
        <v>0</v>
      </c>
    </row>
    <row r="42" spans="2:33" ht="27.75" customHeight="1">
      <c r="B42" s="287"/>
      <c r="C42" s="289"/>
      <c r="D42" s="30"/>
      <c r="E42" s="31"/>
      <c r="F42" s="30"/>
      <c r="G42" s="30"/>
      <c r="H42" s="31"/>
      <c r="I42" s="30"/>
      <c r="J42" s="30"/>
      <c r="K42" s="31"/>
      <c r="L42" s="30"/>
      <c r="M42" s="30"/>
      <c r="N42" s="31"/>
      <c r="O42" s="30"/>
      <c r="P42" s="30"/>
      <c r="Q42" s="31"/>
      <c r="R42" s="30"/>
      <c r="S42" s="30"/>
      <c r="T42" s="31"/>
      <c r="U42" s="30"/>
      <c r="V42" s="284"/>
      <c r="W42" s="62">
        <f>AD43</f>
        <v>0</v>
      </c>
      <c r="X42" s="63" t="s">
        <v>8</v>
      </c>
      <c r="Y42" s="104" t="s">
        <v>39</v>
      </c>
      <c r="Z42" s="92"/>
      <c r="AA42" s="75"/>
      <c r="AB42" s="87" t="s">
        <v>40</v>
      </c>
      <c r="AC42" s="88">
        <f>Z40</f>
        <v>0</v>
      </c>
      <c r="AD42" s="88"/>
      <c r="AE42" s="88">
        <f>SUM(AC42*5)</f>
        <v>0</v>
      </c>
      <c r="AF42" s="88"/>
      <c r="AG42" s="117">
        <f>SUM(AC42*45)</f>
        <v>0</v>
      </c>
    </row>
    <row r="43" spans="2:33" ht="27.75" customHeight="1">
      <c r="B43" s="33" t="s">
        <v>41</v>
      </c>
      <c r="C43" s="34"/>
      <c r="D43" s="30"/>
      <c r="E43" s="35"/>
      <c r="F43" s="30"/>
      <c r="G43" s="30"/>
      <c r="H43" s="35"/>
      <c r="I43" s="30"/>
      <c r="J43" s="30"/>
      <c r="K43" s="35"/>
      <c r="L43" s="30"/>
      <c r="M43" s="30"/>
      <c r="N43" s="35"/>
      <c r="O43" s="30"/>
      <c r="P43" s="30"/>
      <c r="Q43" s="35"/>
      <c r="R43" s="30"/>
      <c r="S43" s="30"/>
      <c r="T43" s="35"/>
      <c r="U43" s="30"/>
      <c r="V43" s="284"/>
      <c r="W43" s="262" t="s">
        <v>42</v>
      </c>
      <c r="X43" s="263"/>
      <c r="Y43" s="105"/>
      <c r="Z43" s="110"/>
      <c r="AA43" s="16"/>
      <c r="AB43" s="94" t="s">
        <v>43</v>
      </c>
      <c r="AC43" s="95"/>
      <c r="AD43" s="96">
        <f>SUM(AD36+AD37+AD38+AD39+AD40)</f>
        <v>0</v>
      </c>
      <c r="AE43" s="96">
        <f>SUM(AE37+AE38+AE42)</f>
        <v>0</v>
      </c>
      <c r="AF43" s="96">
        <f>SUM(AF37:AF42)</f>
        <v>0</v>
      </c>
      <c r="AG43" s="118">
        <f>SUM(AG37+AG38+AG39+AG40+AG41+AG42)</f>
        <v>0</v>
      </c>
    </row>
    <row r="44" spans="2:33" ht="22.5" customHeight="1">
      <c r="B44" s="47"/>
      <c r="C44" s="48"/>
      <c r="D44" s="49"/>
      <c r="E44" s="50"/>
      <c r="F44" s="51"/>
      <c r="G44" s="51"/>
      <c r="H44" s="50"/>
      <c r="I44" s="51"/>
      <c r="J44" s="51"/>
      <c r="K44" s="50"/>
      <c r="L44" s="51"/>
      <c r="M44" s="51"/>
      <c r="N44" s="50"/>
      <c r="O44" s="51"/>
      <c r="P44" s="51"/>
      <c r="Q44" s="50"/>
      <c r="R44" s="51"/>
      <c r="S44" s="51"/>
      <c r="T44" s="50"/>
      <c r="U44" s="51"/>
      <c r="V44" s="286"/>
      <c r="W44" s="66">
        <f>AG43</f>
        <v>0</v>
      </c>
      <c r="X44" s="67" t="s">
        <v>6</v>
      </c>
      <c r="Y44" s="111"/>
      <c r="Z44" s="112"/>
      <c r="AA44" s="75"/>
      <c r="AB44" s="99"/>
      <c r="AC44" s="99"/>
      <c r="AD44" s="100"/>
      <c r="AE44" s="100"/>
      <c r="AF44" s="100"/>
      <c r="AG44" s="100"/>
    </row>
    <row r="45" spans="3:33" ht="21.75" customHeight="1" hidden="1">
      <c r="C45" s="2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113"/>
      <c r="AE45" s="17"/>
      <c r="AF45" s="17"/>
      <c r="AG45" s="17"/>
    </row>
    <row r="46" spans="2:30" ht="18.75" hidden="1">
      <c r="B46" s="52"/>
      <c r="D46" s="291"/>
      <c r="E46" s="291"/>
      <c r="F46" s="292"/>
      <c r="G46" s="292"/>
      <c r="H46" s="53"/>
      <c r="I46" s="2"/>
      <c r="J46" s="2"/>
      <c r="K46" s="53"/>
      <c r="L46" s="2"/>
      <c r="N46" s="53"/>
      <c r="O46" s="2"/>
      <c r="Q46" s="68"/>
      <c r="R46" s="2"/>
      <c r="T46" s="68"/>
      <c r="U46" s="2"/>
      <c r="V46" s="69"/>
      <c r="Z46" s="114"/>
      <c r="AB46" s="15"/>
      <c r="AC46" s="15"/>
      <c r="AD46" s="18"/>
    </row>
    <row r="47" ht="18.75">
      <c r="Z47" s="114"/>
    </row>
    <row r="48" ht="18.75">
      <c r="Z48" s="114"/>
    </row>
    <row r="49" ht="18.75">
      <c r="Z49" s="114"/>
    </row>
    <row r="50" ht="18.75">
      <c r="Z50" s="114"/>
    </row>
    <row r="51" ht="18.75">
      <c r="Z51" s="114"/>
    </row>
    <row r="52" ht="18.75">
      <c r="Z52" s="114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teacher</cp:lastModifiedBy>
  <cp:lastPrinted>2020-03-13T06:37:29Z</cp:lastPrinted>
  <dcterms:created xsi:type="dcterms:W3CDTF">2013-10-17T10:44:48Z</dcterms:created>
  <dcterms:modified xsi:type="dcterms:W3CDTF">2020-03-13T06:39:23Z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